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ate1904="1"/>
  <bookViews>
    <workbookView xWindow="0" yWindow="0" windowWidth="20496" windowHeight="7536"/>
  </bookViews>
  <sheets>
    <sheet name="Promedios" sheetId="1" r:id="rId1"/>
    <sheet name="Tarea 1" sheetId="2" r:id="rId2"/>
    <sheet name="Tarea 2" sheetId="3" r:id="rId3"/>
    <sheet name="Tarea 3" sheetId="4" r:id="rId4"/>
    <sheet name="Tarea 4" sheetId="5" r:id="rId5"/>
    <sheet name="Tarea 5" sheetId="6" r:id="rId6"/>
    <sheet name="Tarea 6" sheetId="7" r:id="rId7"/>
    <sheet name="Tarea 7" sheetId="8" r:id="rId8"/>
    <sheet name="Tarea 8" sheetId="9" r:id="rId9"/>
    <sheet name="Tarea 9" sheetId="10" r:id="rId10"/>
    <sheet name="Tarea 10" sheetId="11" r:id="rId11"/>
    <sheet name="Tarea 11" sheetId="12" r:id="rId12"/>
    <sheet name="Tarea 12" sheetId="13" r:id="rId13"/>
    <sheet name="Tarea 13" sheetId="14" r:id="rId14"/>
    <sheet name="Tarea 14 " sheetId="15" r:id="rId15"/>
    <sheet name="Tarea 15" sheetId="16" r:id="rId16"/>
  </sheets>
  <calcPr calcId="145621"/>
</workbook>
</file>

<file path=xl/calcChain.xml><?xml version="1.0" encoding="utf-8"?>
<calcChain xmlns="http://schemas.openxmlformats.org/spreadsheetml/2006/main">
  <c r="C49" i="15" l="1"/>
  <c r="C48" i="15"/>
  <c r="C47" i="15"/>
  <c r="AE47" i="1" s="1"/>
  <c r="C46" i="15"/>
  <c r="C45" i="15"/>
  <c r="C44" i="15"/>
  <c r="AE44" i="1" s="1"/>
  <c r="C43" i="15"/>
  <c r="AE43" i="1" s="1"/>
  <c r="C42" i="15"/>
  <c r="C41" i="15"/>
  <c r="C40" i="15"/>
  <c r="AE40" i="1" s="1"/>
  <c r="C39" i="15"/>
  <c r="AE39" i="1" s="1"/>
  <c r="C38" i="15"/>
  <c r="C37" i="15"/>
  <c r="C36" i="15"/>
  <c r="AE36" i="1" s="1"/>
  <c r="C35" i="15"/>
  <c r="AE35" i="1" s="1"/>
  <c r="C34" i="15"/>
  <c r="C33" i="15"/>
  <c r="C32" i="15"/>
  <c r="C31" i="15"/>
  <c r="C30" i="15"/>
  <c r="C29" i="15"/>
  <c r="C28" i="15"/>
  <c r="C27" i="15"/>
  <c r="AE27" i="1" s="1"/>
  <c r="C26" i="15"/>
  <c r="C25" i="15"/>
  <c r="C24" i="15"/>
  <c r="C23" i="15"/>
  <c r="C22" i="15"/>
  <c r="C21" i="15"/>
  <c r="C20" i="15"/>
  <c r="C19" i="15"/>
  <c r="C18" i="15"/>
  <c r="C17" i="15"/>
  <c r="C16" i="15"/>
  <c r="AE16" i="1" s="1"/>
  <c r="C15" i="15"/>
  <c r="AE15" i="1" s="1"/>
  <c r="C14" i="15"/>
  <c r="C13" i="15"/>
  <c r="C12" i="15"/>
  <c r="AE12" i="1" s="1"/>
  <c r="C11" i="15"/>
  <c r="AE11" i="1" s="1"/>
  <c r="C10" i="15"/>
  <c r="C9" i="15"/>
  <c r="C8" i="15"/>
  <c r="AE8" i="1" s="1"/>
  <c r="C7" i="15"/>
  <c r="AE7" i="1" s="1"/>
  <c r="C6" i="15"/>
  <c r="C5" i="15"/>
  <c r="C4" i="15"/>
  <c r="C3" i="15"/>
  <c r="AE3" i="1" s="1"/>
  <c r="C2" i="15"/>
  <c r="C49" i="16"/>
  <c r="C48" i="16"/>
  <c r="C47" i="16"/>
  <c r="AF47" i="1" s="1"/>
  <c r="C46" i="16"/>
  <c r="AF46" i="1" s="1"/>
  <c r="C45" i="16"/>
  <c r="C44" i="16"/>
  <c r="C43" i="16"/>
  <c r="C42" i="16"/>
  <c r="AF42" i="1" s="1"/>
  <c r="C41" i="16"/>
  <c r="C40" i="16"/>
  <c r="C39" i="16"/>
  <c r="C38" i="16"/>
  <c r="AF38" i="1" s="1"/>
  <c r="C37" i="16"/>
  <c r="C36" i="16"/>
  <c r="C35" i="16"/>
  <c r="AF35" i="1" s="1"/>
  <c r="C34" i="16"/>
  <c r="AF34" i="1" s="1"/>
  <c r="C33" i="16"/>
  <c r="C32" i="16"/>
  <c r="C31" i="16"/>
  <c r="C30" i="16"/>
  <c r="AF30" i="1" s="1"/>
  <c r="C29" i="16"/>
  <c r="C28" i="16"/>
  <c r="C27" i="16"/>
  <c r="C26" i="16"/>
  <c r="AF26" i="1" s="1"/>
  <c r="C25" i="16"/>
  <c r="C24" i="16"/>
  <c r="C23" i="16"/>
  <c r="AF23" i="1" s="1"/>
  <c r="C22" i="16"/>
  <c r="AF22" i="1" s="1"/>
  <c r="C21" i="16"/>
  <c r="C20" i="16"/>
  <c r="C19" i="16"/>
  <c r="AF19" i="1" s="1"/>
  <c r="C18" i="16"/>
  <c r="AF18" i="1" s="1"/>
  <c r="C17" i="16"/>
  <c r="C16" i="16"/>
  <c r="C15" i="16"/>
  <c r="C14" i="16"/>
  <c r="AF14" i="1" s="1"/>
  <c r="C13" i="16"/>
  <c r="C12" i="16"/>
  <c r="C11" i="16"/>
  <c r="C10" i="16"/>
  <c r="AF10" i="1" s="1"/>
  <c r="C9" i="16"/>
  <c r="C8" i="16"/>
  <c r="C7" i="16"/>
  <c r="C6" i="16"/>
  <c r="AF6" i="1" s="1"/>
  <c r="C5" i="16"/>
  <c r="C4" i="16"/>
  <c r="C3" i="16"/>
  <c r="C2" i="16"/>
  <c r="AF2" i="1" s="1"/>
  <c r="C49" i="13"/>
  <c r="C48" i="13"/>
  <c r="C47" i="13"/>
  <c r="C46" i="13"/>
  <c r="AC46" i="1" s="1"/>
  <c r="C45" i="13"/>
  <c r="C44" i="13"/>
  <c r="C43" i="13"/>
  <c r="C42" i="13"/>
  <c r="AC42" i="1" s="1"/>
  <c r="C41" i="13"/>
  <c r="AC41" i="1" s="1"/>
  <c r="C40" i="13"/>
  <c r="C39" i="13"/>
  <c r="C38" i="13"/>
  <c r="AC38" i="1" s="1"/>
  <c r="C36" i="13"/>
  <c r="C34" i="13"/>
  <c r="C33" i="13"/>
  <c r="AC33" i="1" s="1"/>
  <c r="C32" i="13"/>
  <c r="AC32" i="1" s="1"/>
  <c r="C30" i="13"/>
  <c r="C29" i="13"/>
  <c r="C28" i="13"/>
  <c r="AC28" i="1" s="1"/>
  <c r="C27" i="13"/>
  <c r="AC27" i="1" s="1"/>
  <c r="C26" i="13"/>
  <c r="C25" i="13"/>
  <c r="C24" i="13"/>
  <c r="C23" i="13"/>
  <c r="AC23" i="1" s="1"/>
  <c r="C22" i="13"/>
  <c r="C21" i="13"/>
  <c r="C20" i="13"/>
  <c r="C19" i="13"/>
  <c r="AC19" i="1" s="1"/>
  <c r="C18" i="13"/>
  <c r="AC18" i="1" s="1"/>
  <c r="C17" i="13"/>
  <c r="C16" i="13"/>
  <c r="AC16" i="1" s="1"/>
  <c r="C15" i="13"/>
  <c r="AC15" i="1" s="1"/>
  <c r="C14" i="13"/>
  <c r="C13" i="13"/>
  <c r="C12" i="13"/>
  <c r="C11" i="13"/>
  <c r="AC11" i="1" s="1"/>
  <c r="C10" i="13"/>
  <c r="AC10" i="1" s="1"/>
  <c r="C9" i="13"/>
  <c r="C8" i="13"/>
  <c r="C7" i="13"/>
  <c r="AC7" i="1" s="1"/>
  <c r="C6" i="13"/>
  <c r="C5" i="13"/>
  <c r="C4" i="13"/>
  <c r="C3" i="13"/>
  <c r="AC3" i="1" s="1"/>
  <c r="C2" i="13"/>
  <c r="C49" i="12"/>
  <c r="AB49" i="1" s="1"/>
  <c r="C48" i="12"/>
  <c r="AB48" i="1" s="1"/>
  <c r="C47" i="12"/>
  <c r="AB47" i="1" s="1"/>
  <c r="C46" i="12"/>
  <c r="C44" i="12"/>
  <c r="C43" i="12"/>
  <c r="C42" i="12"/>
  <c r="AB42" i="1" s="1"/>
  <c r="C41" i="12"/>
  <c r="C38" i="12"/>
  <c r="C36" i="12"/>
  <c r="C35" i="12"/>
  <c r="AB35" i="1" s="1"/>
  <c r="C34" i="12"/>
  <c r="C33" i="12"/>
  <c r="AB33" i="1" s="1"/>
  <c r="C32" i="12"/>
  <c r="AB32" i="1" s="1"/>
  <c r="C31" i="12"/>
  <c r="AB31" i="1" s="1"/>
  <c r="C29" i="12"/>
  <c r="C28" i="12"/>
  <c r="C27" i="12"/>
  <c r="AB27" i="1" s="1"/>
  <c r="C26" i="12"/>
  <c r="AB26" i="1" s="1"/>
  <c r="C25" i="12"/>
  <c r="C24" i="12"/>
  <c r="C23" i="12"/>
  <c r="AB23" i="1" s="1"/>
  <c r="C22" i="12"/>
  <c r="AB22" i="1" s="1"/>
  <c r="C21" i="12"/>
  <c r="C20" i="12"/>
  <c r="C19" i="12"/>
  <c r="C17" i="12"/>
  <c r="AB17" i="1" s="1"/>
  <c r="C16" i="12"/>
  <c r="C15" i="12"/>
  <c r="C14" i="12"/>
  <c r="C13" i="12"/>
  <c r="AB13" i="1" s="1"/>
  <c r="C12" i="12"/>
  <c r="C11" i="12"/>
  <c r="C10" i="12"/>
  <c r="AB10" i="1" s="1"/>
  <c r="C9" i="12"/>
  <c r="AB9" i="1" s="1"/>
  <c r="C8" i="12"/>
  <c r="C6" i="12"/>
  <c r="AB6" i="1" s="1"/>
  <c r="C5" i="12"/>
  <c r="AB5" i="1" s="1"/>
  <c r="C4" i="12"/>
  <c r="AB4" i="1" s="1"/>
  <c r="C3" i="12"/>
  <c r="C2" i="12"/>
  <c r="C49" i="11"/>
  <c r="AA49" i="1" s="1"/>
  <c r="C48" i="11"/>
  <c r="AA48" i="1" s="1"/>
  <c r="C47" i="11"/>
  <c r="AA47" i="1" s="1"/>
  <c r="C46" i="11"/>
  <c r="C45" i="11"/>
  <c r="AA45" i="1" s="1"/>
  <c r="C44" i="11"/>
  <c r="AA44" i="1" s="1"/>
  <c r="C43" i="11"/>
  <c r="C42" i="11"/>
  <c r="C41" i="11"/>
  <c r="AA41" i="1" s="1"/>
  <c r="C40" i="11"/>
  <c r="AA40" i="1" s="1"/>
  <c r="C39" i="11"/>
  <c r="AA39" i="1" s="1"/>
  <c r="C38" i="11"/>
  <c r="AA38" i="1" s="1"/>
  <c r="C37" i="11"/>
  <c r="AA37" i="1" s="1"/>
  <c r="C33" i="11"/>
  <c r="AA33" i="1" s="1"/>
  <c r="C32" i="11"/>
  <c r="C30" i="11"/>
  <c r="C29" i="11"/>
  <c r="AA29" i="1" s="1"/>
  <c r="C28" i="11"/>
  <c r="AA28" i="1" s="1"/>
  <c r="C27" i="11"/>
  <c r="C26" i="11"/>
  <c r="C24" i="11"/>
  <c r="AA24" i="1" s="1"/>
  <c r="C23" i="11"/>
  <c r="AA23" i="1" s="1"/>
  <c r="C22" i="11"/>
  <c r="AA22" i="1" s="1"/>
  <c r="C21" i="11"/>
  <c r="C20" i="11"/>
  <c r="AA20" i="1" s="1"/>
  <c r="C19" i="11"/>
  <c r="AA19" i="1" s="1"/>
  <c r="C18" i="11"/>
  <c r="C17" i="11"/>
  <c r="C16" i="11"/>
  <c r="AA16" i="1" s="1"/>
  <c r="C14" i="11"/>
  <c r="C13" i="11"/>
  <c r="C12" i="11"/>
  <c r="AA12" i="1" s="1"/>
  <c r="C11" i="11"/>
  <c r="AA11" i="1" s="1"/>
  <c r="C10" i="11"/>
  <c r="AA10" i="1" s="1"/>
  <c r="C9" i="11"/>
  <c r="AA9" i="1" s="1"/>
  <c r="C8" i="11"/>
  <c r="AA8" i="1" s="1"/>
  <c r="C6" i="11"/>
  <c r="AA6" i="1" s="1"/>
  <c r="C5" i="11"/>
  <c r="AA5" i="1" s="1"/>
  <c r="C3" i="11"/>
  <c r="AA3" i="1" s="1"/>
  <c r="C2" i="11"/>
  <c r="C49" i="10"/>
  <c r="C48" i="10"/>
  <c r="Z48" i="1" s="1"/>
  <c r="C47" i="10"/>
  <c r="C46" i="10"/>
  <c r="C45" i="10"/>
  <c r="Z45" i="1" s="1"/>
  <c r="C44" i="10"/>
  <c r="Z44" i="1" s="1"/>
  <c r="C43" i="10"/>
  <c r="C42" i="10"/>
  <c r="Z42" i="1" s="1"/>
  <c r="C41" i="10"/>
  <c r="Z41" i="1" s="1"/>
  <c r="C40" i="10"/>
  <c r="Z40" i="1" s="1"/>
  <c r="C39" i="10"/>
  <c r="Z39" i="1" s="1"/>
  <c r="C38" i="10"/>
  <c r="Z38" i="1" s="1"/>
  <c r="C37" i="10"/>
  <c r="Z37" i="1" s="1"/>
  <c r="C35" i="10"/>
  <c r="Z35" i="1" s="1"/>
  <c r="C34" i="10"/>
  <c r="Z34" i="1" s="1"/>
  <c r="C31" i="10"/>
  <c r="C30" i="10"/>
  <c r="Z30" i="1" s="1"/>
  <c r="C29" i="10"/>
  <c r="Z29" i="1" s="1"/>
  <c r="C28" i="10"/>
  <c r="Z28" i="1" s="1"/>
  <c r="C27" i="10"/>
  <c r="Z27" i="1" s="1"/>
  <c r="C25" i="10"/>
  <c r="C24" i="10"/>
  <c r="Z24" i="1" s="1"/>
  <c r="C23" i="10"/>
  <c r="C22" i="10"/>
  <c r="C21" i="10"/>
  <c r="Z21" i="1" s="1"/>
  <c r="C20" i="10"/>
  <c r="Z20" i="1" s="1"/>
  <c r="C19" i="10"/>
  <c r="C18" i="10"/>
  <c r="C17" i="10"/>
  <c r="C16" i="10"/>
  <c r="Z16" i="1" s="1"/>
  <c r="C15" i="10"/>
  <c r="Z15" i="1" s="1"/>
  <c r="C14" i="10"/>
  <c r="Z14" i="1" s="1"/>
  <c r="C13" i="10"/>
  <c r="C12" i="10"/>
  <c r="Z12" i="1" s="1"/>
  <c r="C11" i="10"/>
  <c r="C10" i="10"/>
  <c r="C9" i="10"/>
  <c r="Z9" i="1" s="1"/>
  <c r="C8" i="10"/>
  <c r="Z8" i="1" s="1"/>
  <c r="C7" i="10"/>
  <c r="C6" i="10"/>
  <c r="Z6" i="1" s="1"/>
  <c r="C5" i="10"/>
  <c r="C4" i="10"/>
  <c r="Z4" i="1" s="1"/>
  <c r="C3" i="10"/>
  <c r="Z3" i="1" s="1"/>
  <c r="C2" i="10"/>
  <c r="Z2" i="1" s="1"/>
  <c r="C49" i="9"/>
  <c r="C48" i="9"/>
  <c r="C47" i="9"/>
  <c r="C46" i="9"/>
  <c r="C45" i="9"/>
  <c r="C44" i="9"/>
  <c r="Y44" i="1" s="1"/>
  <c r="C43" i="9"/>
  <c r="C41" i="9"/>
  <c r="C39" i="9"/>
  <c r="Y39" i="1" s="1"/>
  <c r="C37" i="9"/>
  <c r="Y37" i="1" s="1"/>
  <c r="C35" i="9"/>
  <c r="C34" i="9"/>
  <c r="C33" i="9"/>
  <c r="Y33" i="1" s="1"/>
  <c r="C29" i="9"/>
  <c r="Y29" i="1" s="1"/>
  <c r="C24" i="9"/>
  <c r="C23" i="9"/>
  <c r="C22" i="9"/>
  <c r="Y22" i="1" s="1"/>
  <c r="C20" i="9"/>
  <c r="Y20" i="1" s="1"/>
  <c r="C18" i="9"/>
  <c r="C16" i="9"/>
  <c r="C15" i="9"/>
  <c r="C14" i="9"/>
  <c r="Y14" i="1" s="1"/>
  <c r="C13" i="9"/>
  <c r="C12" i="9"/>
  <c r="C11" i="9"/>
  <c r="Y11" i="1" s="1"/>
  <c r="C10" i="9"/>
  <c r="Y10" i="1" s="1"/>
  <c r="C9" i="9"/>
  <c r="C8" i="9"/>
  <c r="C7" i="9"/>
  <c r="Y7" i="1" s="1"/>
  <c r="C6" i="9"/>
  <c r="Y6" i="1" s="1"/>
  <c r="C5" i="9"/>
  <c r="C4" i="9"/>
  <c r="C3" i="9"/>
  <c r="Y3" i="1" s="1"/>
  <c r="C49" i="8"/>
  <c r="X49" i="1" s="1"/>
  <c r="C48" i="8"/>
  <c r="C47" i="8"/>
  <c r="C46" i="8"/>
  <c r="X46" i="1" s="1"/>
  <c r="C45" i="8"/>
  <c r="X45" i="1" s="1"/>
  <c r="C43" i="8"/>
  <c r="X43" i="1" s="1"/>
  <c r="C42" i="8"/>
  <c r="X42" i="1" s="1"/>
  <c r="C41" i="8"/>
  <c r="X41" i="1" s="1"/>
  <c r="C40" i="8"/>
  <c r="X40" i="1" s="1"/>
  <c r="C39" i="8"/>
  <c r="C38" i="8"/>
  <c r="X38" i="1" s="1"/>
  <c r="C37" i="8"/>
  <c r="X37" i="1" s="1"/>
  <c r="C33" i="8"/>
  <c r="X33" i="1" s="1"/>
  <c r="C32" i="8"/>
  <c r="X32" i="1" s="1"/>
  <c r="C29" i="8"/>
  <c r="C27" i="8"/>
  <c r="X27" i="1" s="1"/>
  <c r="C26" i="8"/>
  <c r="C24" i="8"/>
  <c r="C22" i="8"/>
  <c r="C21" i="8"/>
  <c r="X21" i="1" s="1"/>
  <c r="C20" i="8"/>
  <c r="X20" i="1" s="1"/>
  <c r="C18" i="8"/>
  <c r="X18" i="1" s="1"/>
  <c r="C17" i="8"/>
  <c r="C16" i="8"/>
  <c r="X16" i="1" s="1"/>
  <c r="C15" i="8"/>
  <c r="X15" i="1" s="1"/>
  <c r="C14" i="8"/>
  <c r="X14" i="1" s="1"/>
  <c r="C13" i="8"/>
  <c r="X13" i="1" s="1"/>
  <c r="C12" i="8"/>
  <c r="X12" i="1" s="1"/>
  <c r="C10" i="8"/>
  <c r="C9" i="8"/>
  <c r="C8" i="8"/>
  <c r="C7" i="8"/>
  <c r="X7" i="1" s="1"/>
  <c r="C6" i="8"/>
  <c r="X6" i="1" s="1"/>
  <c r="C5" i="8"/>
  <c r="C4" i="8"/>
  <c r="X4" i="1" s="1"/>
  <c r="C3" i="8"/>
  <c r="C2" i="8"/>
  <c r="X2" i="1" s="1"/>
  <c r="C49" i="7"/>
  <c r="C48" i="7"/>
  <c r="C47" i="7"/>
  <c r="W47" i="1" s="1"/>
  <c r="C46" i="7"/>
  <c r="W46" i="1" s="1"/>
  <c r="C45" i="7"/>
  <c r="C44" i="7"/>
  <c r="C43" i="7"/>
  <c r="W43" i="1" s="1"/>
  <c r="C42" i="7"/>
  <c r="W42" i="1" s="1"/>
  <c r="C41" i="7"/>
  <c r="C40" i="7"/>
  <c r="C39" i="7"/>
  <c r="W39" i="1" s="1"/>
  <c r="C38" i="7"/>
  <c r="W38" i="1" s="1"/>
  <c r="C37" i="7"/>
  <c r="C36" i="7"/>
  <c r="C35" i="7"/>
  <c r="W35" i="1" s="1"/>
  <c r="C34" i="7"/>
  <c r="W34" i="1" s="1"/>
  <c r="C32" i="7"/>
  <c r="C31" i="7"/>
  <c r="C30" i="7"/>
  <c r="W30" i="1" s="1"/>
  <c r="C29" i="7"/>
  <c r="W29" i="1" s="1"/>
  <c r="C27" i="7"/>
  <c r="C26" i="7"/>
  <c r="C25" i="7"/>
  <c r="W25" i="1" s="1"/>
  <c r="C24" i="7"/>
  <c r="W24" i="1" s="1"/>
  <c r="C23" i="7"/>
  <c r="C22" i="7"/>
  <c r="C19" i="7"/>
  <c r="C18" i="7"/>
  <c r="W18" i="1" s="1"/>
  <c r="C17" i="7"/>
  <c r="C16" i="7"/>
  <c r="C14" i="7"/>
  <c r="C13" i="7"/>
  <c r="W13" i="1" s="1"/>
  <c r="C12" i="7"/>
  <c r="C11" i="7"/>
  <c r="W11" i="1" s="1"/>
  <c r="C10" i="7"/>
  <c r="W10" i="1" s="1"/>
  <c r="C9" i="7"/>
  <c r="W9" i="1" s="1"/>
  <c r="C8" i="7"/>
  <c r="C7" i="7"/>
  <c r="C6" i="7"/>
  <c r="W6" i="1" s="1"/>
  <c r="C5" i="7"/>
  <c r="W5" i="1" s="1"/>
  <c r="C4" i="7"/>
  <c r="C3" i="7"/>
  <c r="W3" i="1" s="1"/>
  <c r="C2" i="7"/>
  <c r="W2" i="1" s="1"/>
  <c r="C49" i="6"/>
  <c r="V49" i="1" s="1"/>
  <c r="C48" i="6"/>
  <c r="C47" i="6"/>
  <c r="V47" i="1" s="1"/>
  <c r="C46" i="6"/>
  <c r="V46" i="1" s="1"/>
  <c r="C45" i="6"/>
  <c r="V45" i="1" s="1"/>
  <c r="C44" i="6"/>
  <c r="C43" i="6"/>
  <c r="V43" i="1" s="1"/>
  <c r="C42" i="6"/>
  <c r="V42" i="1" s="1"/>
  <c r="C41" i="6"/>
  <c r="C40" i="6"/>
  <c r="C39" i="6"/>
  <c r="V39" i="1" s="1"/>
  <c r="C38" i="6"/>
  <c r="C37" i="6"/>
  <c r="V37" i="1" s="1"/>
  <c r="C35" i="6"/>
  <c r="C34" i="6"/>
  <c r="V34" i="1" s="1"/>
  <c r="C33" i="6"/>
  <c r="V33" i="1" s="1"/>
  <c r="C32" i="6"/>
  <c r="V32" i="1" s="1"/>
  <c r="C31" i="6"/>
  <c r="C30" i="6"/>
  <c r="V30" i="1" s="1"/>
  <c r="C29" i="6"/>
  <c r="C28" i="6"/>
  <c r="V28" i="1" s="1"/>
  <c r="C27" i="6"/>
  <c r="C26" i="6"/>
  <c r="C25" i="6"/>
  <c r="V25" i="1" s="1"/>
  <c r="C24" i="6"/>
  <c r="V24" i="1" s="1"/>
  <c r="C23" i="6"/>
  <c r="C22" i="6"/>
  <c r="C21" i="6"/>
  <c r="V21" i="1" s="1"/>
  <c r="C20" i="6"/>
  <c r="V20" i="1" s="1"/>
  <c r="C19" i="6"/>
  <c r="C18" i="6"/>
  <c r="C17" i="6"/>
  <c r="V17" i="1" s="1"/>
  <c r="C16" i="6"/>
  <c r="V16" i="1" s="1"/>
  <c r="C14" i="6"/>
  <c r="C13" i="6"/>
  <c r="V13" i="1" s="1"/>
  <c r="C12" i="6"/>
  <c r="V12" i="1" s="1"/>
  <c r="C11" i="6"/>
  <c r="C10" i="6"/>
  <c r="C9" i="6"/>
  <c r="C8" i="6"/>
  <c r="V8" i="1" s="1"/>
  <c r="C7" i="6"/>
  <c r="V7" i="1" s="1"/>
  <c r="C6" i="6"/>
  <c r="C5" i="6"/>
  <c r="C4" i="6"/>
  <c r="C3" i="6"/>
  <c r="C2" i="6"/>
  <c r="C49" i="5"/>
  <c r="C48" i="5"/>
  <c r="C47" i="5"/>
  <c r="U47" i="1" s="1"/>
  <c r="C46" i="5"/>
  <c r="C44" i="5"/>
  <c r="C43" i="5"/>
  <c r="U43" i="1" s="1"/>
  <c r="C42" i="5"/>
  <c r="U42" i="1" s="1"/>
  <c r="C40" i="5"/>
  <c r="U40" i="1" s="1"/>
  <c r="C39" i="5"/>
  <c r="C38" i="5"/>
  <c r="C37" i="5"/>
  <c r="U37" i="1" s="1"/>
  <c r="C36" i="5"/>
  <c r="C35" i="5"/>
  <c r="C34" i="5"/>
  <c r="C33" i="5"/>
  <c r="U33" i="1" s="1"/>
  <c r="C32" i="5"/>
  <c r="C31" i="5"/>
  <c r="C30" i="5"/>
  <c r="U30" i="1" s="1"/>
  <c r="C29" i="5"/>
  <c r="U29" i="1" s="1"/>
  <c r="C28" i="5"/>
  <c r="U28" i="1" s="1"/>
  <c r="C27" i="5"/>
  <c r="C26" i="5"/>
  <c r="U26" i="1" s="1"/>
  <c r="C25" i="5"/>
  <c r="U25" i="1" s="1"/>
  <c r="C23" i="5"/>
  <c r="U23" i="1" s="1"/>
  <c r="C22" i="5"/>
  <c r="C21" i="5"/>
  <c r="C20" i="5"/>
  <c r="U20" i="1" s="1"/>
  <c r="C18" i="5"/>
  <c r="C17" i="5"/>
  <c r="C16" i="5"/>
  <c r="U16" i="1" s="1"/>
  <c r="C15" i="5"/>
  <c r="U15" i="1" s="1"/>
  <c r="C14" i="5"/>
  <c r="C12" i="5"/>
  <c r="C11" i="5"/>
  <c r="C10" i="5"/>
  <c r="U10" i="1" s="1"/>
  <c r="C9" i="5"/>
  <c r="C8" i="5"/>
  <c r="C7" i="5"/>
  <c r="C6" i="5"/>
  <c r="U6" i="1" s="1"/>
  <c r="C5" i="5"/>
  <c r="U5" i="1" s="1"/>
  <c r="C4" i="5"/>
  <c r="C3" i="5"/>
  <c r="U3" i="1" s="1"/>
  <c r="C2" i="5"/>
  <c r="U2" i="1" s="1"/>
  <c r="C49" i="4"/>
  <c r="C48" i="4"/>
  <c r="T48" i="1" s="1"/>
  <c r="C47" i="4"/>
  <c r="T47" i="1" s="1"/>
  <c r="C46" i="4"/>
  <c r="T46" i="1" s="1"/>
  <c r="C45" i="4"/>
  <c r="C44" i="4"/>
  <c r="C43" i="4"/>
  <c r="T43" i="1" s="1"/>
  <c r="C42" i="4"/>
  <c r="T42" i="1" s="1"/>
  <c r="C41" i="4"/>
  <c r="C40" i="4"/>
  <c r="C39" i="4"/>
  <c r="T39" i="1" s="1"/>
  <c r="C38" i="4"/>
  <c r="T38" i="1" s="1"/>
  <c r="C37" i="4"/>
  <c r="C35" i="4"/>
  <c r="T35" i="1" s="1"/>
  <c r="C34" i="4"/>
  <c r="T34" i="1" s="1"/>
  <c r="C33" i="4"/>
  <c r="T33" i="1" s="1"/>
  <c r="C32" i="4"/>
  <c r="C31" i="4"/>
  <c r="C30" i="4"/>
  <c r="T30" i="1" s="1"/>
  <c r="C29" i="4"/>
  <c r="T29" i="1" s="1"/>
  <c r="C28" i="4"/>
  <c r="C27" i="4"/>
  <c r="C26" i="4"/>
  <c r="C25" i="4"/>
  <c r="T25" i="1" s="1"/>
  <c r="C23" i="4"/>
  <c r="C22" i="4"/>
  <c r="T22" i="1" s="1"/>
  <c r="C21" i="4"/>
  <c r="T21" i="1" s="1"/>
  <c r="C20" i="4"/>
  <c r="T20" i="1" s="1"/>
  <c r="C19" i="4"/>
  <c r="C18" i="4"/>
  <c r="C16" i="4"/>
  <c r="T16" i="1" s="1"/>
  <c r="C15" i="4"/>
  <c r="T15" i="1" s="1"/>
  <c r="C14" i="4"/>
  <c r="C13" i="4"/>
  <c r="C12" i="4"/>
  <c r="T12" i="1" s="1"/>
  <c r="C11" i="4"/>
  <c r="T11" i="1" s="1"/>
  <c r="C10" i="4"/>
  <c r="C9" i="4"/>
  <c r="C8" i="4"/>
  <c r="C7" i="4"/>
  <c r="T7" i="1" s="1"/>
  <c r="C6" i="4"/>
  <c r="C5" i="4"/>
  <c r="C4" i="4"/>
  <c r="C3" i="4"/>
  <c r="T3" i="1" s="1"/>
  <c r="C2" i="4"/>
  <c r="C49" i="3"/>
  <c r="C48" i="3"/>
  <c r="S48" i="1" s="1"/>
  <c r="C47" i="3"/>
  <c r="S47" i="1" s="1"/>
  <c r="C46" i="3"/>
  <c r="S46" i="1" s="1"/>
  <c r="C45" i="3"/>
  <c r="C44" i="3"/>
  <c r="S44" i="1" s="1"/>
  <c r="C43" i="3"/>
  <c r="S43" i="1" s="1"/>
  <c r="C42" i="3"/>
  <c r="C41" i="3"/>
  <c r="C40" i="3"/>
  <c r="S40" i="1" s="1"/>
  <c r="C39" i="3"/>
  <c r="S39" i="1" s="1"/>
  <c r="C38" i="3"/>
  <c r="C37" i="3"/>
  <c r="C36" i="3"/>
  <c r="S36" i="1" s="1"/>
  <c r="C35" i="3"/>
  <c r="S35" i="1" s="1"/>
  <c r="C34" i="3"/>
  <c r="C33" i="3"/>
  <c r="C32" i="3"/>
  <c r="S32" i="1" s="1"/>
  <c r="C31" i="3"/>
  <c r="S31" i="1" s="1"/>
  <c r="C30" i="3"/>
  <c r="C29" i="3"/>
  <c r="C28" i="3"/>
  <c r="S28" i="1" s="1"/>
  <c r="C26" i="3"/>
  <c r="S26" i="1" s="1"/>
  <c r="C25" i="3"/>
  <c r="S25" i="1" s="1"/>
  <c r="C24" i="3"/>
  <c r="C23" i="3"/>
  <c r="S23" i="1" s="1"/>
  <c r="C22" i="3"/>
  <c r="S22" i="1" s="1"/>
  <c r="C21" i="3"/>
  <c r="C20" i="3"/>
  <c r="C19" i="3"/>
  <c r="C18" i="3"/>
  <c r="S18" i="1" s="1"/>
  <c r="C16" i="3"/>
  <c r="C15" i="3"/>
  <c r="C14" i="3"/>
  <c r="C13" i="3"/>
  <c r="S13" i="1" s="1"/>
  <c r="C12" i="3"/>
  <c r="C11" i="3"/>
  <c r="C10" i="3"/>
  <c r="C9" i="3"/>
  <c r="S9" i="1" s="1"/>
  <c r="C8" i="3"/>
  <c r="C7" i="3"/>
  <c r="C6" i="3"/>
  <c r="S6" i="1" s="1"/>
  <c r="C5" i="3"/>
  <c r="S5" i="1" s="1"/>
  <c r="C4" i="3"/>
  <c r="C3" i="3"/>
  <c r="C2" i="3"/>
  <c r="C49" i="2"/>
  <c r="R49" i="1" s="1"/>
  <c r="C48" i="2"/>
  <c r="C47" i="2"/>
  <c r="C46" i="2"/>
  <c r="R46" i="1" s="1"/>
  <c r="C45" i="2"/>
  <c r="R45" i="1" s="1"/>
  <c r="C44" i="2"/>
  <c r="C43" i="2"/>
  <c r="C42" i="2"/>
  <c r="R42" i="1" s="1"/>
  <c r="C41" i="2"/>
  <c r="C40" i="2"/>
  <c r="C39" i="2"/>
  <c r="R39" i="1" s="1"/>
  <c r="C38" i="2"/>
  <c r="R38" i="1" s="1"/>
  <c r="C37" i="2"/>
  <c r="R37" i="1" s="1"/>
  <c r="C36" i="2"/>
  <c r="C35" i="2"/>
  <c r="R35" i="1" s="1"/>
  <c r="C34" i="2"/>
  <c r="R34" i="1" s="1"/>
  <c r="C33" i="2"/>
  <c r="R33" i="1" s="1"/>
  <c r="C32" i="2"/>
  <c r="C31" i="2"/>
  <c r="C30" i="2"/>
  <c r="R30" i="1" s="1"/>
  <c r="C29" i="2"/>
  <c r="R29" i="1" s="1"/>
  <c r="C28" i="2"/>
  <c r="C27" i="2"/>
  <c r="C26" i="2"/>
  <c r="R26" i="1" s="1"/>
  <c r="C24" i="2"/>
  <c r="R24" i="1" s="1"/>
  <c r="C23" i="2"/>
  <c r="C22" i="2"/>
  <c r="C21" i="2"/>
  <c r="R21" i="1" s="1"/>
  <c r="C20" i="2"/>
  <c r="R20" i="1" s="1"/>
  <c r="C19" i="2"/>
  <c r="C18" i="2"/>
  <c r="C17" i="2"/>
  <c r="R17" i="1" s="1"/>
  <c r="C16" i="2"/>
  <c r="R16" i="1" s="1"/>
  <c r="C15" i="2"/>
  <c r="C14" i="2"/>
  <c r="C13" i="2"/>
  <c r="R13" i="1" s="1"/>
  <c r="C12" i="2"/>
  <c r="R12" i="1" s="1"/>
  <c r="C11" i="2"/>
  <c r="C10" i="2"/>
  <c r="R10" i="1" s="1"/>
  <c r="C9" i="2"/>
  <c r="R9" i="1" s="1"/>
  <c r="C8" i="2"/>
  <c r="R8" i="1" s="1"/>
  <c r="C7" i="2"/>
  <c r="C6" i="2"/>
  <c r="R6" i="1" s="1"/>
  <c r="C5" i="2"/>
  <c r="R5" i="1" s="1"/>
  <c r="C4" i="2"/>
  <c r="R4" i="1" s="1"/>
  <c r="C3" i="2"/>
  <c r="C2" i="2"/>
  <c r="R2" i="1" s="1"/>
  <c r="G50" i="1"/>
  <c r="E50" i="1"/>
  <c r="AF49" i="1"/>
  <c r="AE49" i="1"/>
  <c r="AD49" i="1"/>
  <c r="AC49" i="1"/>
  <c r="Z49" i="1"/>
  <c r="Y49" i="1"/>
  <c r="W49" i="1"/>
  <c r="U49" i="1"/>
  <c r="T49" i="1"/>
  <c r="S49" i="1"/>
  <c r="N49" i="1"/>
  <c r="M49" i="1"/>
  <c r="AF48" i="1"/>
  <c r="AE48" i="1"/>
  <c r="AD48" i="1"/>
  <c r="AC48" i="1"/>
  <c r="Y48" i="1"/>
  <c r="X48" i="1"/>
  <c r="W48" i="1"/>
  <c r="V48" i="1"/>
  <c r="U48" i="1"/>
  <c r="R48" i="1"/>
  <c r="N48" i="1"/>
  <c r="M48" i="1"/>
  <c r="AD47" i="1"/>
  <c r="AC47" i="1"/>
  <c r="Z47" i="1"/>
  <c r="Y47" i="1"/>
  <c r="X47" i="1"/>
  <c r="R47" i="1"/>
  <c r="N47" i="1"/>
  <c r="M47" i="1"/>
  <c r="AE46" i="1"/>
  <c r="AD46" i="1"/>
  <c r="AB46" i="1"/>
  <c r="AA46" i="1"/>
  <c r="Z46" i="1"/>
  <c r="Y46" i="1"/>
  <c r="U46" i="1"/>
  <c r="N46" i="1"/>
  <c r="M46" i="1"/>
  <c r="AF45" i="1"/>
  <c r="AE45" i="1"/>
  <c r="AD45" i="1"/>
  <c r="AC45" i="1"/>
  <c r="AB45" i="1"/>
  <c r="Y45" i="1"/>
  <c r="W45" i="1"/>
  <c r="U45" i="1"/>
  <c r="T45" i="1"/>
  <c r="S45" i="1"/>
  <c r="N45" i="1"/>
  <c r="M45" i="1"/>
  <c r="AF44" i="1"/>
  <c r="AD44" i="1"/>
  <c r="AC44" i="1"/>
  <c r="AB44" i="1"/>
  <c r="X44" i="1"/>
  <c r="W44" i="1"/>
  <c r="V44" i="1"/>
  <c r="U44" i="1"/>
  <c r="T44" i="1"/>
  <c r="R44" i="1"/>
  <c r="N44" i="1"/>
  <c r="M44" i="1"/>
  <c r="AF43" i="1"/>
  <c r="AD43" i="1"/>
  <c r="AC43" i="1"/>
  <c r="AB43" i="1"/>
  <c r="AA43" i="1"/>
  <c r="Z43" i="1"/>
  <c r="Y43" i="1"/>
  <c r="R43" i="1"/>
  <c r="N43" i="1"/>
  <c r="M43" i="1"/>
  <c r="AE42" i="1"/>
  <c r="AD42" i="1"/>
  <c r="AA42" i="1"/>
  <c r="Y42" i="1"/>
  <c r="S42" i="1"/>
  <c r="N42" i="1"/>
  <c r="M42" i="1"/>
  <c r="AF41" i="1"/>
  <c r="AE41" i="1"/>
  <c r="AD41" i="1"/>
  <c r="AB41" i="1"/>
  <c r="Y41" i="1"/>
  <c r="W41" i="1"/>
  <c r="V41" i="1"/>
  <c r="U41" i="1"/>
  <c r="T41" i="1"/>
  <c r="S41" i="1"/>
  <c r="R41" i="1"/>
  <c r="N41" i="1"/>
  <c r="M41" i="1"/>
  <c r="Q41" i="1" s="1"/>
  <c r="AF40" i="1"/>
  <c r="AD40" i="1"/>
  <c r="AC40" i="1"/>
  <c r="AB40" i="1"/>
  <c r="Y40" i="1"/>
  <c r="W40" i="1"/>
  <c r="V40" i="1"/>
  <c r="T40" i="1"/>
  <c r="R40" i="1"/>
  <c r="N40" i="1"/>
  <c r="M40" i="1"/>
  <c r="AF39" i="1"/>
  <c r="AD39" i="1"/>
  <c r="AC39" i="1"/>
  <c r="AB39" i="1"/>
  <c r="X39" i="1"/>
  <c r="U39" i="1"/>
  <c r="N39" i="1"/>
  <c r="M39" i="1"/>
  <c r="AE38" i="1"/>
  <c r="AD38" i="1"/>
  <c r="AB38" i="1"/>
  <c r="Y38" i="1"/>
  <c r="V38" i="1"/>
  <c r="U38" i="1"/>
  <c r="S38" i="1"/>
  <c r="N38" i="1"/>
  <c r="M38" i="1"/>
  <c r="AF37" i="1"/>
  <c r="AE37" i="1"/>
  <c r="AD37" i="1"/>
  <c r="AC37" i="1"/>
  <c r="AB37" i="1"/>
  <c r="W37" i="1"/>
  <c r="T37" i="1"/>
  <c r="S37" i="1"/>
  <c r="N37" i="1"/>
  <c r="M37" i="1"/>
  <c r="AF36" i="1"/>
  <c r="AD36" i="1"/>
  <c r="AC36" i="1"/>
  <c r="AB36" i="1"/>
  <c r="AA36" i="1"/>
  <c r="Z36" i="1"/>
  <c r="Y36" i="1"/>
  <c r="X36" i="1"/>
  <c r="W36" i="1"/>
  <c r="V36" i="1"/>
  <c r="U36" i="1"/>
  <c r="T36" i="1"/>
  <c r="R36" i="1"/>
  <c r="N36" i="1"/>
  <c r="M36" i="1"/>
  <c r="AD35" i="1"/>
  <c r="AC35" i="1"/>
  <c r="AA35" i="1"/>
  <c r="Y35" i="1"/>
  <c r="X35" i="1"/>
  <c r="V35" i="1"/>
  <c r="U35" i="1"/>
  <c r="N35" i="1"/>
  <c r="M35" i="1"/>
  <c r="AE34" i="1"/>
  <c r="AD34" i="1"/>
  <c r="AC34" i="1"/>
  <c r="AB34" i="1"/>
  <c r="AA34" i="1"/>
  <c r="Y34" i="1"/>
  <c r="X34" i="1"/>
  <c r="U34" i="1"/>
  <c r="S34" i="1"/>
  <c r="N34" i="1"/>
  <c r="M34" i="1"/>
  <c r="AF33" i="1"/>
  <c r="AE33" i="1"/>
  <c r="AD33" i="1"/>
  <c r="Z33" i="1"/>
  <c r="W33" i="1"/>
  <c r="S33" i="1"/>
  <c r="N33" i="1"/>
  <c r="M33" i="1"/>
  <c r="AF32" i="1"/>
  <c r="AE32" i="1"/>
  <c r="AD32" i="1"/>
  <c r="AA32" i="1"/>
  <c r="Z32" i="1"/>
  <c r="Y32" i="1"/>
  <c r="W32" i="1"/>
  <c r="U32" i="1"/>
  <c r="T32" i="1"/>
  <c r="R32" i="1"/>
  <c r="N32" i="1"/>
  <c r="M32" i="1"/>
  <c r="AF31" i="1"/>
  <c r="AE31" i="1"/>
  <c r="AD31" i="1"/>
  <c r="AC31" i="1"/>
  <c r="AA31" i="1"/>
  <c r="Z31" i="1"/>
  <c r="Y31" i="1"/>
  <c r="X31" i="1"/>
  <c r="W31" i="1"/>
  <c r="V31" i="1"/>
  <c r="U31" i="1"/>
  <c r="T31" i="1"/>
  <c r="R31" i="1"/>
  <c r="N31" i="1"/>
  <c r="M31" i="1"/>
  <c r="AE30" i="1"/>
  <c r="AD30" i="1"/>
  <c r="AC30" i="1"/>
  <c r="AB30" i="1"/>
  <c r="AA30" i="1"/>
  <c r="Y30" i="1"/>
  <c r="X30" i="1"/>
  <c r="S30" i="1"/>
  <c r="N30" i="1"/>
  <c r="M30" i="1"/>
  <c r="AF29" i="1"/>
  <c r="AE29" i="1"/>
  <c r="AD29" i="1"/>
  <c r="AC29" i="1"/>
  <c r="AB29" i="1"/>
  <c r="X29" i="1"/>
  <c r="V29" i="1"/>
  <c r="S29" i="1"/>
  <c r="N29" i="1"/>
  <c r="M29" i="1"/>
  <c r="AF28" i="1"/>
  <c r="AE28" i="1"/>
  <c r="AD28" i="1"/>
  <c r="AB28" i="1"/>
  <c r="Y28" i="1"/>
  <c r="X28" i="1"/>
  <c r="W28" i="1"/>
  <c r="T28" i="1"/>
  <c r="R28" i="1"/>
  <c r="N28" i="1"/>
  <c r="M28" i="1"/>
  <c r="AF27" i="1"/>
  <c r="AD27" i="1"/>
  <c r="AA27" i="1"/>
  <c r="Y27" i="1"/>
  <c r="W27" i="1"/>
  <c r="V27" i="1"/>
  <c r="U27" i="1"/>
  <c r="T27" i="1"/>
  <c r="S27" i="1"/>
  <c r="R27" i="1"/>
  <c r="N27" i="1"/>
  <c r="M27" i="1"/>
  <c r="AE26" i="1"/>
  <c r="AD26" i="1"/>
  <c r="AC26" i="1"/>
  <c r="AA26" i="1"/>
  <c r="Z26" i="1"/>
  <c r="Y26" i="1"/>
  <c r="X26" i="1"/>
  <c r="W26" i="1"/>
  <c r="V26" i="1"/>
  <c r="T26" i="1"/>
  <c r="N26" i="1"/>
  <c r="M26" i="1"/>
  <c r="AF25" i="1"/>
  <c r="AE25" i="1"/>
  <c r="AD25" i="1"/>
  <c r="AC25" i="1"/>
  <c r="AB25" i="1"/>
  <c r="AA25" i="1"/>
  <c r="Z25" i="1"/>
  <c r="Y25" i="1"/>
  <c r="X25" i="1"/>
  <c r="R25" i="1"/>
  <c r="N25" i="1"/>
  <c r="M25" i="1"/>
  <c r="AF24" i="1"/>
  <c r="AE24" i="1"/>
  <c r="AD24" i="1"/>
  <c r="AC24" i="1"/>
  <c r="AB24" i="1"/>
  <c r="Y24" i="1"/>
  <c r="X24" i="1"/>
  <c r="U24" i="1"/>
  <c r="T24" i="1"/>
  <c r="S24" i="1"/>
  <c r="N24" i="1"/>
  <c r="M24" i="1"/>
  <c r="AE23" i="1"/>
  <c r="AD23" i="1"/>
  <c r="Z23" i="1"/>
  <c r="Y23" i="1"/>
  <c r="X23" i="1"/>
  <c r="W23" i="1"/>
  <c r="V23" i="1"/>
  <c r="T23" i="1"/>
  <c r="R23" i="1"/>
  <c r="N23" i="1"/>
  <c r="M23" i="1"/>
  <c r="AE22" i="1"/>
  <c r="AD22" i="1"/>
  <c r="AC22" i="1"/>
  <c r="Z22" i="1"/>
  <c r="X22" i="1"/>
  <c r="W22" i="1"/>
  <c r="V22" i="1"/>
  <c r="U22" i="1"/>
  <c r="R22" i="1"/>
  <c r="N22" i="1"/>
  <c r="M22" i="1"/>
  <c r="AF21" i="1"/>
  <c r="AE21" i="1"/>
  <c r="AD21" i="1"/>
  <c r="AC21" i="1"/>
  <c r="AB21" i="1"/>
  <c r="AA21" i="1"/>
  <c r="Y21" i="1"/>
  <c r="W21" i="1"/>
  <c r="U21" i="1"/>
  <c r="S21" i="1"/>
  <c r="N21" i="1"/>
  <c r="M21" i="1"/>
  <c r="AF20" i="1"/>
  <c r="AE20" i="1"/>
  <c r="AD20" i="1"/>
  <c r="AC20" i="1"/>
  <c r="AB20" i="1"/>
  <c r="W20" i="1"/>
  <c r="S20" i="1"/>
  <c r="N20" i="1"/>
  <c r="M20" i="1"/>
  <c r="AE19" i="1"/>
  <c r="AD19" i="1"/>
  <c r="AB19" i="1"/>
  <c r="Z19" i="1"/>
  <c r="Y19" i="1"/>
  <c r="X19" i="1"/>
  <c r="W19" i="1"/>
  <c r="V19" i="1"/>
  <c r="U19" i="1"/>
  <c r="T19" i="1"/>
  <c r="S19" i="1"/>
  <c r="R19" i="1"/>
  <c r="N19" i="1"/>
  <c r="M19" i="1"/>
  <c r="AE18" i="1"/>
  <c r="AD18" i="1"/>
  <c r="AB18" i="1"/>
  <c r="AA18" i="1"/>
  <c r="Z18" i="1"/>
  <c r="Y18" i="1"/>
  <c r="V18" i="1"/>
  <c r="U18" i="1"/>
  <c r="T18" i="1"/>
  <c r="R18" i="1"/>
  <c r="N18" i="1"/>
  <c r="M18" i="1"/>
  <c r="AF17" i="1"/>
  <c r="AE17" i="1"/>
  <c r="AD17" i="1"/>
  <c r="AC17" i="1"/>
  <c r="AA17" i="1"/>
  <c r="Z17" i="1"/>
  <c r="Y17" i="1"/>
  <c r="X17" i="1"/>
  <c r="W17" i="1"/>
  <c r="U17" i="1"/>
  <c r="T17" i="1"/>
  <c r="S17" i="1"/>
  <c r="N17" i="1"/>
  <c r="M17" i="1"/>
  <c r="AF16" i="1"/>
  <c r="AD16" i="1"/>
  <c r="AB16" i="1"/>
  <c r="Y16" i="1"/>
  <c r="W16" i="1"/>
  <c r="S16" i="1"/>
  <c r="N16" i="1"/>
  <c r="M16" i="1"/>
  <c r="AF15" i="1"/>
  <c r="AD15" i="1"/>
  <c r="AB15" i="1"/>
  <c r="AA15" i="1"/>
  <c r="Y15" i="1"/>
  <c r="W15" i="1"/>
  <c r="V15" i="1"/>
  <c r="S15" i="1"/>
  <c r="R15" i="1"/>
  <c r="N15" i="1"/>
  <c r="M15" i="1"/>
  <c r="AE14" i="1"/>
  <c r="AD14" i="1"/>
  <c r="AC14" i="1"/>
  <c r="AB14" i="1"/>
  <c r="AA14" i="1"/>
  <c r="W14" i="1"/>
  <c r="V14" i="1"/>
  <c r="U14" i="1"/>
  <c r="T14" i="1"/>
  <c r="S14" i="1"/>
  <c r="R14" i="1"/>
  <c r="N14" i="1"/>
  <c r="M14" i="1"/>
  <c r="AF13" i="1"/>
  <c r="AE13" i="1"/>
  <c r="AD13" i="1"/>
  <c r="AC13" i="1"/>
  <c r="AA13" i="1"/>
  <c r="Z13" i="1"/>
  <c r="Y13" i="1"/>
  <c r="U13" i="1"/>
  <c r="T13" i="1"/>
  <c r="N13" i="1"/>
  <c r="M13" i="1"/>
  <c r="AF12" i="1"/>
  <c r="AD12" i="1"/>
  <c r="AC12" i="1"/>
  <c r="AB12" i="1"/>
  <c r="Y12" i="1"/>
  <c r="W12" i="1"/>
  <c r="U12" i="1"/>
  <c r="S12" i="1"/>
  <c r="N12" i="1"/>
  <c r="M12" i="1"/>
  <c r="AF11" i="1"/>
  <c r="AD11" i="1"/>
  <c r="AB11" i="1"/>
  <c r="Z11" i="1"/>
  <c r="X11" i="1"/>
  <c r="V11" i="1"/>
  <c r="U11" i="1"/>
  <c r="S11" i="1"/>
  <c r="R11" i="1"/>
  <c r="N11" i="1"/>
  <c r="M11" i="1"/>
  <c r="AE10" i="1"/>
  <c r="AD10" i="1"/>
  <c r="Z10" i="1"/>
  <c r="X10" i="1"/>
  <c r="V10" i="1"/>
  <c r="T10" i="1"/>
  <c r="S10" i="1"/>
  <c r="N10" i="1"/>
  <c r="M10" i="1"/>
  <c r="AF9" i="1"/>
  <c r="AE9" i="1"/>
  <c r="AD9" i="1"/>
  <c r="AC9" i="1"/>
  <c r="Y9" i="1"/>
  <c r="X9" i="1"/>
  <c r="V9" i="1"/>
  <c r="U9" i="1"/>
  <c r="T9" i="1"/>
  <c r="N9" i="1"/>
  <c r="M9" i="1"/>
  <c r="AF8" i="1"/>
  <c r="AD8" i="1"/>
  <c r="AC8" i="1"/>
  <c r="AB8" i="1"/>
  <c r="Y8" i="1"/>
  <c r="X8" i="1"/>
  <c r="W8" i="1"/>
  <c r="U8" i="1"/>
  <c r="T8" i="1"/>
  <c r="S8" i="1"/>
  <c r="N8" i="1"/>
  <c r="M8" i="1"/>
  <c r="AF7" i="1"/>
  <c r="AD7" i="1"/>
  <c r="AB7" i="1"/>
  <c r="AA7" i="1"/>
  <c r="Z7" i="1"/>
  <c r="W7" i="1"/>
  <c r="U7" i="1"/>
  <c r="S7" i="1"/>
  <c r="R7" i="1"/>
  <c r="N7" i="1"/>
  <c r="M7" i="1"/>
  <c r="AE6" i="1"/>
  <c r="AD6" i="1"/>
  <c r="AC6" i="1"/>
  <c r="V6" i="1"/>
  <c r="T6" i="1"/>
  <c r="N6" i="1"/>
  <c r="M6" i="1"/>
  <c r="AF5" i="1"/>
  <c r="AE5" i="1"/>
  <c r="AD5" i="1"/>
  <c r="AC5" i="1"/>
  <c r="Z5" i="1"/>
  <c r="Y5" i="1"/>
  <c r="X5" i="1"/>
  <c r="V5" i="1"/>
  <c r="T5" i="1"/>
  <c r="N5" i="1"/>
  <c r="M5" i="1"/>
  <c r="AF4" i="1"/>
  <c r="AE4" i="1"/>
  <c r="AD4" i="1"/>
  <c r="AC4" i="1"/>
  <c r="AA4" i="1"/>
  <c r="Y4" i="1"/>
  <c r="W4" i="1"/>
  <c r="V4" i="1"/>
  <c r="U4" i="1"/>
  <c r="T4" i="1"/>
  <c r="S4" i="1"/>
  <c r="N4" i="1"/>
  <c r="M4" i="1"/>
  <c r="AF3" i="1"/>
  <c r="AD3" i="1"/>
  <c r="AB3" i="1"/>
  <c r="X3" i="1"/>
  <c r="V3" i="1"/>
  <c r="S3" i="1"/>
  <c r="R3" i="1"/>
  <c r="N3" i="1"/>
  <c r="M3" i="1"/>
  <c r="AE2" i="1"/>
  <c r="AD2" i="1"/>
  <c r="AC2" i="1"/>
  <c r="AB2" i="1"/>
  <c r="AA2" i="1"/>
  <c r="Y2" i="1"/>
  <c r="V2" i="1"/>
  <c r="T2" i="1"/>
  <c r="S2" i="1"/>
  <c r="N2" i="1"/>
  <c r="M2" i="1"/>
  <c r="Q39" i="1" l="1"/>
  <c r="Q30" i="1"/>
  <c r="D5" i="1"/>
  <c r="Q10" i="1"/>
  <c r="Q13" i="1"/>
  <c r="Q15" i="1"/>
  <c r="Q19" i="1"/>
  <c r="Q9" i="1"/>
  <c r="Q7" i="1"/>
  <c r="Q20" i="1"/>
  <c r="Q34" i="1"/>
  <c r="Q40" i="1"/>
  <c r="Q46" i="1"/>
  <c r="Q3" i="1"/>
  <c r="Q5" i="1"/>
  <c r="Q11" i="1"/>
  <c r="Q14" i="1"/>
  <c r="Q21" i="1"/>
  <c r="Q27" i="1"/>
  <c r="Q35" i="1"/>
  <c r="Q45" i="1"/>
  <c r="Q49" i="1"/>
  <c r="Q36" i="1"/>
  <c r="Q2" i="1"/>
  <c r="Q31" i="1"/>
  <c r="Q43" i="1"/>
  <c r="D45" i="1"/>
  <c r="D18" i="1"/>
  <c r="D13" i="1"/>
  <c r="Q38" i="1"/>
  <c r="Q44" i="1"/>
  <c r="Q48" i="1"/>
  <c r="D11" i="1"/>
  <c r="Q16" i="1"/>
  <c r="Q22" i="1"/>
  <c r="Q28" i="1"/>
  <c r="Q32" i="1"/>
  <c r="D41" i="1"/>
  <c r="AG41" i="1" s="1"/>
  <c r="Q42" i="1"/>
  <c r="D16" i="1"/>
  <c r="D37" i="1"/>
  <c r="D49" i="1"/>
  <c r="AG49" i="1" s="1"/>
  <c r="AH49" i="1" s="1"/>
  <c r="AI49" i="1" s="1"/>
  <c r="D42" i="1"/>
  <c r="D3" i="1"/>
  <c r="Q4" i="1"/>
  <c r="Q12" i="1"/>
  <c r="Q17" i="1"/>
  <c r="Q18" i="1"/>
  <c r="Q23" i="1"/>
  <c r="Q24" i="1"/>
  <c r="Q25" i="1"/>
  <c r="Q26" i="1"/>
  <c r="Q29" i="1"/>
  <c r="Q33" i="1"/>
  <c r="Q37" i="1"/>
  <c r="Q47" i="1"/>
  <c r="D29" i="1"/>
  <c r="D22" i="1"/>
  <c r="D7" i="1"/>
  <c r="D40" i="1"/>
  <c r="D23" i="1"/>
  <c r="D21" i="1"/>
  <c r="D36" i="1"/>
  <c r="AG36" i="1" s="1"/>
  <c r="AH36" i="1" s="1"/>
  <c r="AI36" i="1" s="1"/>
  <c r="D9" i="1"/>
  <c r="D28" i="1"/>
  <c r="D8" i="1"/>
  <c r="D20" i="1"/>
  <c r="AG20" i="1" s="1"/>
  <c r="AH20" i="1" s="1"/>
  <c r="AI20" i="1" s="1"/>
  <c r="D46" i="1"/>
  <c r="D30" i="1"/>
  <c r="D32" i="1"/>
  <c r="D44" i="1"/>
  <c r="D10" i="1"/>
  <c r="D4" i="1"/>
  <c r="D12" i="1"/>
  <c r="D24" i="1"/>
  <c r="D33" i="1"/>
  <c r="D26" i="1"/>
  <c r="D38" i="1"/>
  <c r="D43" i="1"/>
  <c r="AG43" i="1" s="1"/>
  <c r="D14" i="1"/>
  <c r="D17" i="1"/>
  <c r="D48" i="1"/>
  <c r="D6" i="1"/>
  <c r="D34" i="1"/>
  <c r="D2" i="1"/>
  <c r="Q6" i="1"/>
  <c r="Q8" i="1"/>
  <c r="D27" i="1"/>
  <c r="D35" i="1"/>
  <c r="D39" i="1"/>
  <c r="D47" i="1"/>
  <c r="D25" i="1"/>
  <c r="D15" i="1"/>
  <c r="D19" i="1"/>
  <c r="D31" i="1"/>
  <c r="AG3" i="1" l="1"/>
  <c r="AH3" i="1" s="1"/>
  <c r="AI3" i="1" s="1"/>
  <c r="AG15" i="1"/>
  <c r="AG19" i="1"/>
  <c r="AH19" i="1" s="1"/>
  <c r="AI19" i="1" s="1"/>
  <c r="AG5" i="1"/>
  <c r="AH5" i="1" s="1"/>
  <c r="AI5" i="1" s="1"/>
  <c r="AG40" i="1"/>
  <c r="AH40" i="1" s="1"/>
  <c r="AI40" i="1" s="1"/>
  <c r="AG44" i="1"/>
  <c r="AH44" i="1" s="1"/>
  <c r="AI44" i="1" s="1"/>
  <c r="AG2" i="1"/>
  <c r="AH2" i="1" s="1"/>
  <c r="AI2" i="1" s="1"/>
  <c r="AG31" i="1"/>
  <c r="AG22" i="1"/>
  <c r="AH22" i="1" s="1"/>
  <c r="AI22" i="1" s="1"/>
  <c r="AG45" i="1"/>
  <c r="AH45" i="1" s="1"/>
  <c r="AI45" i="1" s="1"/>
  <c r="AG7" i="1"/>
  <c r="AH7" i="1" s="1"/>
  <c r="AI7" i="1" s="1"/>
  <c r="AG37" i="1"/>
  <c r="AH37" i="1" s="1"/>
  <c r="AI37" i="1" s="1"/>
  <c r="AG13" i="1"/>
  <c r="AH13" i="1" s="1"/>
  <c r="AI13" i="1" s="1"/>
  <c r="AG6" i="1"/>
  <c r="AH6" i="1" s="1"/>
  <c r="AI6" i="1" s="1"/>
  <c r="AG17" i="1"/>
  <c r="AH17" i="1" s="1"/>
  <c r="AI17" i="1" s="1"/>
  <c r="AG21" i="1"/>
  <c r="AH21" i="1" s="1"/>
  <c r="AI21" i="1" s="1"/>
  <c r="AG33" i="1"/>
  <c r="AH33" i="1" s="1"/>
  <c r="AI33" i="1" s="1"/>
  <c r="AG32" i="1"/>
  <c r="AH32" i="1" s="1"/>
  <c r="AI32" i="1" s="1"/>
  <c r="AG25" i="1"/>
  <c r="AH25" i="1" s="1"/>
  <c r="AI25" i="1" s="1"/>
  <c r="AG11" i="1"/>
  <c r="AH11" i="1" s="1"/>
  <c r="AI11" i="1" s="1"/>
  <c r="AG39" i="1"/>
  <c r="AH39" i="1" s="1"/>
  <c r="AI39" i="1" s="1"/>
  <c r="AG12" i="1"/>
  <c r="AH12" i="1" s="1"/>
  <c r="AI12" i="1" s="1"/>
  <c r="AG46" i="1"/>
  <c r="AH46" i="1" s="1"/>
  <c r="AI46" i="1" s="1"/>
  <c r="AG29" i="1"/>
  <c r="AH29" i="1" s="1"/>
  <c r="AI29" i="1" s="1"/>
  <c r="AG23" i="1"/>
  <c r="AH23" i="1" s="1"/>
  <c r="AI23" i="1" s="1"/>
  <c r="AG34" i="1"/>
  <c r="AH34" i="1" s="1"/>
  <c r="AI34" i="1" s="1"/>
  <c r="AG9" i="1"/>
  <c r="AH9" i="1" s="1"/>
  <c r="AI9" i="1" s="1"/>
  <c r="AH31" i="1"/>
  <c r="AI31" i="1" s="1"/>
  <c r="AG8" i="1"/>
  <c r="AH8" i="1" s="1"/>
  <c r="AI8" i="1" s="1"/>
  <c r="AH43" i="1"/>
  <c r="AI43" i="1" s="1"/>
  <c r="AG47" i="1"/>
  <c r="AH47" i="1" s="1"/>
  <c r="AI47" i="1" s="1"/>
  <c r="AG26" i="1"/>
  <c r="AH26" i="1" s="1"/>
  <c r="AI26" i="1" s="1"/>
  <c r="AG18" i="1"/>
  <c r="AH18" i="1" s="1"/>
  <c r="AI18" i="1" s="1"/>
  <c r="AG10" i="1"/>
  <c r="AH10" i="1" s="1"/>
  <c r="AI10" i="1" s="1"/>
  <c r="AG14" i="1"/>
  <c r="AH14" i="1" s="1"/>
  <c r="AI14" i="1" s="1"/>
  <c r="AG42" i="1"/>
  <c r="AH42" i="1" s="1"/>
  <c r="AI42" i="1" s="1"/>
  <c r="AG28" i="1"/>
  <c r="AH28" i="1" s="1"/>
  <c r="AI28" i="1" s="1"/>
  <c r="AG48" i="1"/>
  <c r="AH48" i="1" s="1"/>
  <c r="AI48" i="1" s="1"/>
  <c r="AG27" i="1"/>
  <c r="AH27" i="1" s="1"/>
  <c r="AI27" i="1" s="1"/>
  <c r="AG30" i="1"/>
  <c r="AH30" i="1" s="1"/>
  <c r="AI30" i="1" s="1"/>
  <c r="AH41" i="1"/>
  <c r="AI41" i="1" s="1"/>
  <c r="AH15" i="1"/>
  <c r="AI15" i="1" s="1"/>
  <c r="AG24" i="1"/>
  <c r="AH24" i="1" s="1"/>
  <c r="AI24" i="1" s="1"/>
  <c r="AG16" i="1"/>
  <c r="AH16" i="1" s="1"/>
  <c r="AI16" i="1" s="1"/>
  <c r="AG38" i="1"/>
  <c r="AH38" i="1" s="1"/>
  <c r="AI38" i="1" s="1"/>
  <c r="AG4" i="1"/>
  <c r="AH4" i="1" s="1"/>
  <c r="AI4" i="1" s="1"/>
  <c r="AG35" i="1"/>
  <c r="AH35" i="1" s="1"/>
  <c r="AI35" i="1" s="1"/>
</calcChain>
</file>

<file path=xl/sharedStrings.xml><?xml version="1.0" encoding="utf-8"?>
<sst xmlns="http://schemas.openxmlformats.org/spreadsheetml/2006/main" count="253" uniqueCount="180">
  <si>
    <t>NUA</t>
  </si>
  <si>
    <t>RFC</t>
  </si>
  <si>
    <t>CF</t>
  </si>
  <si>
    <t>Total</t>
  </si>
  <si>
    <t>EP1</t>
  </si>
  <si>
    <t>EP1 EC</t>
  </si>
  <si>
    <t>EP2</t>
  </si>
  <si>
    <t>EP2
EC</t>
  </si>
  <si>
    <t>EF</t>
  </si>
  <si>
    <t>EF
EC</t>
  </si>
  <si>
    <t>ER1
(de 2)</t>
  </si>
  <si>
    <t>ER2 (de 3)</t>
  </si>
  <si>
    <t>ER1(de10)</t>
  </si>
  <si>
    <t>ER2(de 10)</t>
  </si>
  <si>
    <t>ER3 (de 10)</t>
  </si>
  <si>
    <t>ER4</t>
  </si>
  <si>
    <t>PER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</si>
  <si>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</si>
  <si>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</si>
  <si>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</si>
  <si>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</si>
  <si>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</si>
  <si>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</si>
  <si>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</si>
  <si>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</si>
  <si>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</si>
  <si>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</si>
  <si>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</si>
  <si>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</si>
  <si>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</si>
  <si>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AUCI751208</t>
  </si>
  <si>
    <t>AAEV990423</t>
  </si>
  <si>
    <t>AERM990126</t>
  </si>
  <si>
    <t>BACJ980926</t>
  </si>
  <si>
    <t>BALM980905</t>
  </si>
  <si>
    <t>CASE971205</t>
  </si>
  <si>
    <t>CAND970919</t>
  </si>
  <si>
    <t>CAVC990730</t>
  </si>
  <si>
    <t>CORC990405</t>
  </si>
  <si>
    <t>FUJI990709</t>
  </si>
  <si>
    <t>EEBF991117</t>
  </si>
  <si>
    <t>EIMA981219</t>
  </si>
  <si>
    <t>EIGI990311</t>
  </si>
  <si>
    <t>GACL960606</t>
  </si>
  <si>
    <t>GAAA990409</t>
  </si>
  <si>
    <t>GAOT970221</t>
  </si>
  <si>
    <t>GOAJ981022</t>
  </si>
  <si>
    <t>GOGH970820</t>
  </si>
  <si>
    <t>GOHD980602</t>
  </si>
  <si>
    <t>GIPJ971106</t>
  </si>
  <si>
    <t>GUOO980209</t>
  </si>
  <si>
    <t>GUDK981207</t>
  </si>
  <si>
    <t>HEGD960913</t>
  </si>
  <si>
    <t>HELL971017</t>
  </si>
  <si>
    <t>HEVJ980617</t>
  </si>
  <si>
    <t>JULA980212</t>
  </si>
  <si>
    <t>KACN981231</t>
  </si>
  <si>
    <t>LELA971127</t>
  </si>
  <si>
    <t>LIAM980315</t>
  </si>
  <si>
    <t>LOGI960303</t>
  </si>
  <si>
    <t>MARA980502</t>
  </si>
  <si>
    <t>MOGL980704</t>
  </si>
  <si>
    <t>NIVS990128</t>
  </si>
  <si>
    <t>OIRA991203</t>
  </si>
  <si>
    <t>OEHJ961019</t>
  </si>
  <si>
    <t>PEPL980528</t>
  </si>
  <si>
    <t>RERA981215</t>
  </si>
  <si>
    <t>RERE981215</t>
  </si>
  <si>
    <t>RORG990507</t>
  </si>
  <si>
    <t>RORC931118</t>
  </si>
  <si>
    <t>ROAR980819</t>
  </si>
  <si>
    <t>SARI990430</t>
  </si>
  <si>
    <t>SALO990517</t>
  </si>
  <si>
    <t>SOSA991118</t>
  </si>
  <si>
    <t>VAAD990622</t>
  </si>
  <si>
    <t>VAMR990122</t>
  </si>
  <si>
    <t>ZAHJ981215</t>
  </si>
  <si>
    <t>EFEC</t>
  </si>
  <si>
    <t>Promedio</t>
  </si>
  <si>
    <t>2.8</t>
  </si>
  <si>
    <t>3.8</t>
  </si>
  <si>
    <t>4.8</t>
  </si>
  <si>
    <t>1.9</t>
  </si>
  <si>
    <t>10.8</t>
  </si>
  <si>
    <t>10.9</t>
  </si>
  <si>
    <t>Reto</t>
  </si>
  <si>
    <t>2.a</t>
  </si>
  <si>
    <t>2.b</t>
  </si>
  <si>
    <t>11.c</t>
  </si>
  <si>
    <t>12.c</t>
  </si>
  <si>
    <t>13.e</t>
  </si>
  <si>
    <t>13.f</t>
  </si>
  <si>
    <t>24.c</t>
  </si>
  <si>
    <t>25.c</t>
  </si>
  <si>
    <t>27</t>
  </si>
  <si>
    <t>37.a</t>
  </si>
  <si>
    <t>37.b</t>
  </si>
  <si>
    <t>45</t>
  </si>
  <si>
    <t>46</t>
  </si>
  <si>
    <t>a=2</t>
  </si>
  <si>
    <t>a=3</t>
  </si>
  <si>
    <t>a=4</t>
  </si>
  <si>
    <t>a=5</t>
  </si>
  <si>
    <t>a=6</t>
  </si>
  <si>
    <t>P1</t>
  </si>
  <si>
    <t>P4</t>
  </si>
  <si>
    <t>P5</t>
  </si>
  <si>
    <t>P11</t>
  </si>
  <si>
    <t>P12</t>
  </si>
  <si>
    <t>P14</t>
  </si>
  <si>
    <t>P15</t>
  </si>
  <si>
    <t>P25</t>
  </si>
  <si>
    <t>P27</t>
  </si>
  <si>
    <t>P33</t>
  </si>
  <si>
    <t>P49</t>
  </si>
  <si>
    <t>P54</t>
  </si>
  <si>
    <t>P55</t>
  </si>
  <si>
    <t>P16</t>
  </si>
  <si>
    <t>P19</t>
  </si>
  <si>
    <t>P21</t>
  </si>
  <si>
    <t>P22</t>
  </si>
  <si>
    <t>P23</t>
  </si>
  <si>
    <t>P28</t>
  </si>
  <si>
    <t>P31</t>
  </si>
  <si>
    <t>P39</t>
  </si>
  <si>
    <t>P50</t>
  </si>
  <si>
    <t>P53</t>
  </si>
  <si>
    <t>P7</t>
  </si>
  <si>
    <t>P8</t>
  </si>
  <si>
    <t>P13</t>
  </si>
  <si>
    <t>P32</t>
  </si>
  <si>
    <t>37.c</t>
  </si>
  <si>
    <t>38.a</t>
  </si>
  <si>
    <t>38.b</t>
  </si>
  <si>
    <t>Observaciones</t>
  </si>
  <si>
    <t xml:space="preserve">  </t>
  </si>
  <si>
    <t>Tarea ilegible</t>
  </si>
  <si>
    <t>Tarea desordenada con letra difícil de leer. Penalización 1 punto.</t>
  </si>
  <si>
    <t>P24</t>
  </si>
  <si>
    <t>P26</t>
  </si>
  <si>
    <t>P29</t>
  </si>
  <si>
    <t>P30</t>
  </si>
  <si>
    <t>reto</t>
  </si>
  <si>
    <t>0bservaciones</t>
  </si>
  <si>
    <t>Dedes de aprender a dar contraejemplos</t>
  </si>
  <si>
    <t xml:space="preserve"> </t>
  </si>
  <si>
    <t>Necesito hablar contigo.</t>
  </si>
  <si>
    <t>En lugar de hacer los ejercicios suplementarios hiciste los ejercicios de otra lista</t>
  </si>
  <si>
    <t>Ordena tu tarea. Cuando resuelvas un ejercicio escribe que numero de ejercicio estas haciendo.</t>
  </si>
  <si>
    <t>Debes de aprender a dar contraejemplos</t>
  </si>
  <si>
    <t>1.b</t>
  </si>
  <si>
    <t>1.f</t>
  </si>
  <si>
    <t>2.e</t>
  </si>
  <si>
    <t>4.b</t>
  </si>
  <si>
    <t>Númera los ejercicios como aparecen en el libro</t>
  </si>
  <si>
    <t>Entregaste 2.c en lugar de 2.a</t>
  </si>
  <si>
    <t>Si mandas tu tarea electronicamente entregala en un solo archivo</t>
  </si>
  <si>
    <t>Cuando escanees algo cuida que salgan los margenes</t>
  </si>
  <si>
    <t>Usa el formato fisico o pdf para entregar tus tareas</t>
  </si>
  <si>
    <t>No adjuntaste ningún archivo al correo</t>
  </si>
  <si>
    <t>Copia</t>
  </si>
  <si>
    <t>Algebraico</t>
  </si>
  <si>
    <t>observaciones</t>
  </si>
  <si>
    <t>Manda tu tarea en un solo archivo pdf</t>
  </si>
  <si>
    <t>copia 1</t>
  </si>
  <si>
    <t xml:space="preserve">reto </t>
  </si>
  <si>
    <t>TA</t>
  </si>
  <si>
    <t xml:space="preserve">PT
</t>
  </si>
  <si>
    <t>EP1=Examen parcial 1, 15%</t>
  </si>
  <si>
    <t>EP1 EC = Extra Credito de EP1 (agrega 5 puntos a EP1)</t>
  </si>
  <si>
    <t>EP2=Examen parcial 2, 15%</t>
  </si>
  <si>
    <t>EP2 EC = Extra Credito de EP2 (agrega 5 puntos a EP2)</t>
  </si>
  <si>
    <t>EF = Examen final 30%</t>
  </si>
  <si>
    <t>EF EC = Extra credito de EF (15%, como EP)</t>
  </si>
  <si>
    <t>PER = Promedio Examenes rapidos, 10%</t>
  </si>
  <si>
    <t>Total=sumando todos los anteriores</t>
  </si>
  <si>
    <t xml:space="preserve">TA=Total ajustado (subiendo 60 a 67.5). </t>
  </si>
  <si>
    <t>CF= calificacion final=TA/10, redindeado al 1/2 punto mas cercano</t>
  </si>
  <si>
    <t xml:space="preserve">Explicacion de la tabla </t>
  </si>
  <si>
    <t>PT=promedio de las 15 tareas, 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</si>
</sst>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indexed="8"/>
      <name val="Verdana"/>
    </font>
    <font>
      <sz val="12"/>
      <color indexed="8"/>
      <name val="Verdana"/>
    </font>
    <font>
      <b/>
      <sz val="12"/>
      <color indexed="8"/>
      <name val="Verdana"/>
    </font>
    <font>
      <sz val="10"/>
      <color indexed="8"/>
      <name val="Helvetica"/>
    </font>
    <font>
      <b/>
      <sz val="12"/>
      <color indexed="8"/>
      <name val="Helvetica"/>
    </font>
    <font>
      <sz val="10"/>
      <color indexed="8"/>
      <name val="Verdana"/>
    </font>
    <font>
      <b/>
      <sz val="12"/>
      <color indexed="8"/>
      <name val="Arial"/>
    </font>
    <font>
      <sz val="12"/>
      <color indexed="8"/>
      <name val="Arial"/>
    </font>
    <font>
      <sz val="12"/>
      <color indexed="18"/>
      <name val="Arial"/>
    </font>
    <font>
      <b/>
      <sz val="12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5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10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6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10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3" borderId="5" xfId="0" applyNumberFormat="1" applyFont="1" applyFill="1" applyBorder="1" applyAlignment="1">
      <alignment vertical="top" wrapText="1"/>
    </xf>
    <xf numFmtId="1" fontId="1" fillId="3" borderId="5" xfId="0" applyNumberFormat="1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 wrapText="1"/>
    </xf>
    <xf numFmtId="0" fontId="1" fillId="4" borderId="5" xfId="0" applyNumberFormat="1" applyFont="1" applyFill="1" applyBorder="1" applyAlignment="1">
      <alignment vertical="top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vertical="top" wrapText="1"/>
    </xf>
    <xf numFmtId="1" fontId="1" fillId="0" borderId="8" xfId="0" applyNumberFormat="1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1" fillId="5" borderId="4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vertical="top" wrapText="1"/>
    </xf>
    <xf numFmtId="1" fontId="1" fillId="5" borderId="5" xfId="0" applyNumberFormat="1" applyFont="1" applyFill="1" applyBorder="1" applyAlignment="1">
      <alignment vertical="top" wrapText="1"/>
    </xf>
    <xf numFmtId="2" fontId="1" fillId="5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vertical="top" wrapText="1"/>
    </xf>
    <xf numFmtId="0" fontId="1" fillId="5" borderId="4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3" borderId="10" xfId="0" applyNumberFormat="1" applyFont="1" applyFill="1" applyBorder="1" applyAlignment="1">
      <alignment vertical="top" wrapText="1"/>
    </xf>
    <xf numFmtId="1" fontId="1" fillId="3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1" fillId="4" borderId="10" xfId="0" applyNumberFormat="1" applyFont="1" applyFill="1" applyBorder="1" applyAlignment="1">
      <alignment vertical="top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vertical="top" wrapText="1"/>
    </xf>
    <xf numFmtId="1" fontId="1" fillId="0" borderId="14" xfId="0" applyNumberFormat="1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4" xfId="0" applyNumberFormat="1" applyFont="1" applyBorder="1" applyAlignment="1">
      <alignment vertical="top" wrapText="1"/>
    </xf>
    <xf numFmtId="1" fontId="1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1" fontId="1" fillId="0" borderId="16" xfId="0" applyNumberFormat="1" applyFont="1" applyBorder="1" applyAlignment="1">
      <alignment vertical="top" wrapText="1"/>
    </xf>
    <xf numFmtId="1" fontId="1" fillId="0" borderId="17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4" fillId="6" borderId="18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1" fillId="3" borderId="22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7" borderId="5" xfId="0" applyNumberFormat="1" applyFont="1" applyFill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top" wrapText="1"/>
    </xf>
    <xf numFmtId="1" fontId="2" fillId="6" borderId="25" xfId="0" applyNumberFormat="1" applyFont="1" applyFill="1" applyBorder="1" applyAlignment="1">
      <alignment horizontal="center" vertical="center" wrapText="1"/>
    </xf>
    <xf numFmtId="0" fontId="2" fillId="6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9" borderId="5" xfId="0" applyNumberFormat="1" applyFont="1" applyFill="1" applyBorder="1" applyAlignment="1">
      <alignment horizontal="center" vertical="center" wrapText="1"/>
    </xf>
    <xf numFmtId="0" fontId="3" fillId="7" borderId="5" xfId="0" applyNumberFormat="1" applyFont="1" applyFill="1" applyBorder="1" applyAlignment="1">
      <alignment horizontal="center" vertical="center" wrapText="1"/>
    </xf>
    <xf numFmtId="1" fontId="5" fillId="10" borderId="5" xfId="0" applyNumberFormat="1" applyFont="1" applyFill="1" applyBorder="1" applyAlignment="1">
      <alignment horizontal="center" vertical="center" wrapText="1"/>
    </xf>
    <xf numFmtId="1" fontId="3" fillId="10" borderId="5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1" fillId="0" borderId="30" xfId="0" applyNumberFormat="1" applyFont="1" applyBorder="1" applyAlignment="1">
      <alignment vertical="top" wrapText="1"/>
    </xf>
    <xf numFmtId="1" fontId="3" fillId="0" borderId="31" xfId="0" applyNumberFormat="1" applyFont="1" applyBorder="1" applyAlignment="1">
      <alignment vertical="top" wrapText="1"/>
    </xf>
    <xf numFmtId="1" fontId="3" fillId="0" borderId="30" xfId="0" applyNumberFormat="1" applyFont="1" applyBorder="1" applyAlignment="1">
      <alignment vertical="top" wrapText="1"/>
    </xf>
    <xf numFmtId="1" fontId="3" fillId="0" borderId="15" xfId="0" applyNumberFormat="1" applyFont="1" applyBorder="1" applyAlignment="1">
      <alignment vertical="top" wrapText="1"/>
    </xf>
    <xf numFmtId="1" fontId="3" fillId="0" borderId="14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6" fillId="11" borderId="5" xfId="0" applyNumberFormat="1" applyFont="1" applyFill="1" applyBorder="1" applyAlignment="1">
      <alignment horizontal="center" vertical="center" wrapText="1"/>
    </xf>
    <xf numFmtId="0" fontId="6" fillId="11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 wrapText="1"/>
    </xf>
    <xf numFmtId="1" fontId="7" fillId="8" borderId="5" xfId="0" applyNumberFormat="1" applyFont="1" applyFill="1" applyBorder="1" applyAlignment="1">
      <alignment horizontal="center" vertical="center" wrapText="1"/>
    </xf>
    <xf numFmtId="1" fontId="8" fillId="8" borderId="5" xfId="0" applyNumberFormat="1" applyFont="1" applyFill="1" applyBorder="1" applyAlignment="1">
      <alignment horizontal="center" vertical="center" wrapText="1"/>
    </xf>
    <xf numFmtId="2" fontId="7" fillId="12" borderId="5" xfId="0" applyNumberFormat="1" applyFont="1" applyFill="1" applyBorder="1" applyAlignment="1">
      <alignment horizontal="center" vertical="center" wrapText="1"/>
    </xf>
    <xf numFmtId="1" fontId="7" fillId="12" borderId="5" xfId="0" applyNumberFormat="1" applyFont="1" applyFill="1" applyBorder="1" applyAlignment="1">
      <alignment horizontal="center" vertical="center" wrapText="1"/>
    </xf>
    <xf numFmtId="1" fontId="7" fillId="7" borderId="5" xfId="0" applyNumberFormat="1" applyFont="1" applyFill="1" applyBorder="1" applyAlignment="1">
      <alignment horizontal="center" vertical="center" wrapText="1"/>
    </xf>
    <xf numFmtId="0" fontId="7" fillId="7" borderId="5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2" fontId="7" fillId="13" borderId="5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2" fontId="7" fillId="7" borderId="5" xfId="0" applyNumberFormat="1" applyFont="1" applyFill="1" applyBorder="1" applyAlignment="1">
      <alignment horizontal="center" vertical="center" wrapText="1"/>
    </xf>
    <xf numFmtId="2" fontId="7" fillId="8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2" fontId="7" fillId="0" borderId="5" xfId="0" applyNumberFormat="1" applyFont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11" borderId="5" xfId="0" applyNumberFormat="1" applyFont="1" applyFill="1" applyBorder="1" applyAlignment="1">
      <alignment horizontal="center" vertical="center" wrapText="1"/>
    </xf>
    <xf numFmtId="0" fontId="2" fillId="11" borderId="5" xfId="0" applyNumberFormat="1" applyFont="1" applyFill="1" applyBorder="1" applyAlignment="1">
      <alignment vertical="center" wrapText="1"/>
    </xf>
    <xf numFmtId="0" fontId="2" fillId="11" borderId="5" xfId="0" applyNumberFormat="1" applyFont="1" applyFill="1" applyBorder="1" applyAlignment="1">
      <alignment vertical="top" wrapText="1"/>
    </xf>
    <xf numFmtId="0" fontId="1" fillId="7" borderId="5" xfId="0" applyNumberFormat="1" applyFont="1" applyFill="1" applyBorder="1" applyAlignment="1">
      <alignment vertical="top" wrapText="1"/>
    </xf>
    <xf numFmtId="1" fontId="7" fillId="9" borderId="5" xfId="0" applyNumberFormat="1" applyFont="1" applyFill="1" applyBorder="1" applyAlignment="1">
      <alignment horizontal="center" vertical="center" wrapText="1"/>
    </xf>
    <xf numFmtId="1" fontId="1" fillId="9" borderId="5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7" borderId="5" xfId="0" applyNumberFormat="1" applyFont="1" applyFill="1" applyBorder="1" applyAlignment="1">
      <alignment horizontal="center" vertical="center" wrapText="1"/>
    </xf>
    <xf numFmtId="3" fontId="7" fillId="8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top" wrapText="1"/>
    </xf>
    <xf numFmtId="0" fontId="8" fillId="7" borderId="5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Border="1" applyAlignment="1">
      <alignment vertical="top" wrapText="1"/>
    </xf>
    <xf numFmtId="1" fontId="3" fillId="0" borderId="33" xfId="0" applyNumberFormat="1" applyFont="1" applyBorder="1" applyAlignment="1">
      <alignment vertical="top" wrapText="1"/>
    </xf>
    <xf numFmtId="1" fontId="3" fillId="0" borderId="34" xfId="0" applyNumberFormat="1" applyFont="1" applyBorder="1" applyAlignment="1">
      <alignment vertical="top" wrapText="1"/>
    </xf>
    <xf numFmtId="0" fontId="7" fillId="8" borderId="5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Border="1" applyAlignment="1">
      <alignment vertical="top" wrapText="1"/>
    </xf>
    <xf numFmtId="1" fontId="1" fillId="0" borderId="36" xfId="0" applyNumberFormat="1" applyFont="1" applyBorder="1" applyAlignment="1">
      <alignment vertical="top" wrapText="1"/>
    </xf>
    <xf numFmtId="1" fontId="1" fillId="0" borderId="37" xfId="0" applyNumberFormat="1" applyFont="1" applyBorder="1" applyAlignment="1">
      <alignment vertical="top" wrapText="1"/>
    </xf>
    <xf numFmtId="1" fontId="1" fillId="0" borderId="38" xfId="0" applyNumberFormat="1" applyFont="1" applyBorder="1" applyAlignment="1">
      <alignment vertical="top" wrapText="1"/>
    </xf>
    <xf numFmtId="1" fontId="1" fillId="0" borderId="39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13" borderId="5" xfId="0" applyNumberFormat="1" applyFont="1" applyFill="1" applyBorder="1" applyAlignment="1">
      <alignment vertical="top" wrapText="1"/>
    </xf>
    <xf numFmtId="0" fontId="1" fillId="14" borderId="5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40" xfId="0" applyNumberFormat="1" applyFont="1" applyBorder="1" applyAlignment="1">
      <alignment vertical="top" wrapText="1"/>
    </xf>
    <xf numFmtId="0" fontId="1" fillId="0" borderId="41" xfId="0" applyNumberFormat="1" applyFont="1" applyBorder="1" applyAlignment="1">
      <alignment vertical="top" wrapText="1"/>
    </xf>
    <xf numFmtId="1" fontId="1" fillId="0" borderId="42" xfId="0" applyNumberFormat="1" applyFont="1" applyBorder="1" applyAlignment="1">
      <alignment vertical="top" wrapText="1"/>
    </xf>
    <xf numFmtId="0" fontId="1" fillId="8" borderId="5" xfId="0" applyNumberFormat="1" applyFont="1" applyFill="1" applyBorder="1" applyAlignment="1">
      <alignment vertical="top" wrapText="1"/>
    </xf>
    <xf numFmtId="1" fontId="1" fillId="14" borderId="5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13" borderId="5" xfId="0" applyNumberFormat="1" applyFont="1" applyFill="1" applyBorder="1" applyAlignment="1">
      <alignment horizontal="center" vertical="top" wrapText="1"/>
    </xf>
    <xf numFmtId="1" fontId="1" fillId="14" borderId="5" xfId="0" applyNumberFormat="1" applyFont="1" applyFill="1" applyBorder="1" applyAlignment="1">
      <alignment horizontal="center" vertical="top" wrapText="1"/>
    </xf>
    <xf numFmtId="1" fontId="1" fillId="8" borderId="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2" fontId="1" fillId="13" borderId="5" xfId="0" applyNumberFormat="1" applyFont="1" applyFill="1" applyBorder="1" applyAlignment="1">
      <alignment horizontal="center" vertical="top" wrapText="1"/>
    </xf>
    <xf numFmtId="2" fontId="1" fillId="14" borderId="5" xfId="0" applyNumberFormat="1" applyFont="1" applyFill="1" applyBorder="1" applyAlignment="1">
      <alignment horizontal="center" vertical="top" wrapText="1"/>
    </xf>
    <xf numFmtId="0" fontId="1" fillId="0" borderId="42" xfId="0" applyNumberFormat="1" applyFont="1" applyBorder="1" applyAlignment="1">
      <alignment vertical="top" wrapText="1"/>
    </xf>
    <xf numFmtId="1" fontId="9" fillId="15" borderId="43" xfId="0" applyNumberFormat="1" applyFont="1" applyFill="1" applyBorder="1" applyAlignment="1">
      <alignment horizontal="center" vertical="center" wrapText="1"/>
    </xf>
    <xf numFmtId="0" fontId="9" fillId="15" borderId="43" xfId="0" applyNumberFormat="1" applyFont="1" applyFill="1" applyBorder="1" applyAlignment="1">
      <alignment horizontal="center" vertical="center" wrapText="1"/>
    </xf>
    <xf numFmtId="0" fontId="10" fillId="15" borderId="43" xfId="0" applyFont="1" applyFill="1" applyBorder="1" applyAlignment="1">
      <alignment horizontal="center" vertical="center" wrapText="1"/>
    </xf>
    <xf numFmtId="0" fontId="11" fillId="0" borderId="43" xfId="0" applyNumberFormat="1" applyFont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 vertical="top" wrapText="1"/>
    </xf>
    <xf numFmtId="0" fontId="0" fillId="17" borderId="43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 vertical="top" wrapText="1"/>
    </xf>
    <xf numFmtId="0" fontId="0" fillId="18" borderId="43" xfId="0" applyFont="1" applyFill="1" applyBorder="1" applyAlignment="1">
      <alignment vertical="top" wrapText="1"/>
    </xf>
    <xf numFmtId="0" fontId="0" fillId="17" borderId="43" xfId="0" applyFont="1" applyFill="1" applyBorder="1" applyAlignment="1">
      <alignment vertical="top" wrapText="1"/>
    </xf>
    <xf numFmtId="0" fontId="11" fillId="17" borderId="43" xfId="0" applyNumberFormat="1" applyFont="1" applyFill="1" applyBorder="1" applyAlignment="1">
      <alignment horizontal="center" vertical="center" wrapText="1"/>
    </xf>
    <xf numFmtId="1" fontId="11" fillId="17" borderId="43" xfId="0" applyNumberFormat="1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vertical="top" wrapText="1"/>
    </xf>
    <xf numFmtId="1" fontId="1" fillId="18" borderId="5" xfId="0" applyNumberFormat="1" applyFont="1" applyFill="1" applyBorder="1" applyAlignment="1">
      <alignment vertical="top" wrapText="1"/>
    </xf>
    <xf numFmtId="0" fontId="1" fillId="18" borderId="5" xfId="0" applyNumberFormat="1" applyFont="1" applyFill="1" applyBorder="1" applyAlignment="1">
      <alignment vertical="top" wrapText="1"/>
    </xf>
    <xf numFmtId="1" fontId="0" fillId="18" borderId="6" xfId="0" applyNumberFormat="1" applyFont="1" applyFill="1" applyBorder="1" applyAlignment="1">
      <alignment vertical="top" wrapText="1"/>
    </xf>
    <xf numFmtId="1" fontId="1" fillId="18" borderId="6" xfId="0" applyNumberFormat="1" applyFont="1" applyFill="1" applyBorder="1" applyAlignment="1">
      <alignment vertical="top" wrapText="1"/>
    </xf>
    <xf numFmtId="1" fontId="1" fillId="18" borderId="16" xfId="0" applyNumberFormat="1" applyFont="1" applyFill="1" applyBorder="1" applyAlignment="1">
      <alignment vertical="top" wrapText="1"/>
    </xf>
    <xf numFmtId="0" fontId="1" fillId="18" borderId="0" xfId="0" applyNumberFormat="1" applyFont="1" applyFill="1" applyAlignment="1">
      <alignment vertical="top" wrapText="1"/>
    </xf>
    <xf numFmtId="0" fontId="2" fillId="2" borderId="44" xfId="0" applyNumberFormat="1" applyFont="1" applyFill="1" applyBorder="1" applyAlignment="1">
      <alignment horizontal="left" vertical="center" wrapText="1"/>
    </xf>
    <xf numFmtId="164" fontId="1" fillId="0" borderId="32" xfId="0" applyNumberFormat="1" applyFont="1" applyBorder="1" applyAlignment="1">
      <alignment horizontal="left" vertical="center" wrapText="1"/>
    </xf>
    <xf numFmtId="0" fontId="1" fillId="0" borderId="32" xfId="0" applyNumberFormat="1" applyFont="1" applyBorder="1" applyAlignment="1">
      <alignment horizontal="left" vertical="center" wrapText="1"/>
    </xf>
    <xf numFmtId="1" fontId="10" fillId="18" borderId="45" xfId="0" applyNumberFormat="1" applyFont="1" applyFill="1" applyBorder="1" applyAlignment="1">
      <alignment vertical="center" wrapText="1"/>
    </xf>
    <xf numFmtId="0" fontId="0" fillId="18" borderId="46" xfId="0" applyNumberFormat="1" applyFont="1" applyFill="1" applyBorder="1" applyAlignment="1">
      <alignment vertical="top" wrapText="1"/>
    </xf>
    <xf numFmtId="1" fontId="0" fillId="18" borderId="46" xfId="0" applyNumberFormat="1" applyFont="1" applyFill="1" applyBorder="1" applyAlignment="1">
      <alignment vertical="top" wrapText="1"/>
    </xf>
    <xf numFmtId="1" fontId="0" fillId="18" borderId="47" xfId="0" applyNumberFormat="1" applyFont="1" applyFill="1" applyBorder="1" applyAlignment="1">
      <alignment vertical="top" wrapText="1"/>
    </xf>
    <xf numFmtId="0" fontId="12" fillId="18" borderId="46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8D8D8"/>
      <rgbColor rgb="FFAAAAAA"/>
      <rgbColor rgb="FFFFFFFF"/>
      <rgbColor rgb="FF7F7F7F"/>
      <rgbColor rgb="FFFEFB00"/>
      <rgbColor rgb="FFFFCB88"/>
      <rgbColor rgb="FFEAEAEA"/>
      <rgbColor rgb="FF515151"/>
      <rgbColor rgb="FFFFFF00"/>
      <rgbColor rgb="FFFF0000"/>
      <rgbColor rgb="FFFF2D21"/>
      <rgbColor rgb="FFFF2600"/>
      <rgbColor rgb="FFA5A5A5"/>
      <rgbColor rgb="FF75D5FF"/>
      <rgbColor rgb="FF00B050"/>
      <rgbColor rgb="FF52902A"/>
      <rgbColor rgb="FFFF190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50"/>
  <sheetViews>
    <sheetView showGridLines="0" tabSelected="1" workbookViewId="0">
      <selection activeCell="AJ2" sqref="AJ2"/>
    </sheetView>
  </sheetViews>
  <sheetFormatPr defaultColWidth="10.61328125" defaultRowHeight="15" customHeight="1" x14ac:dyDescent="0.3"/>
  <cols>
    <col min="1" max="1" width="5.3828125" style="1" customWidth="1"/>
    <col min="2" max="2" width="8.921875" style="1" customWidth="1"/>
    <col min="3" max="3" width="12.921875" style="1" customWidth="1"/>
    <col min="4" max="4" width="6.3828125" style="1" customWidth="1"/>
    <col min="5" max="5" width="4.3046875" style="1" customWidth="1"/>
    <col min="6" max="7" width="4.07421875" style="1" customWidth="1"/>
    <col min="8" max="9" width="4.3828125" style="1" customWidth="1"/>
    <col min="10" max="10" width="3.69140625" style="1" customWidth="1"/>
    <col min="11" max="16" width="10.61328125" style="1" hidden="1" customWidth="1"/>
    <col min="17" max="17" width="4.15234375" style="1" customWidth="1"/>
    <col min="18" max="32" width="10.61328125" style="1" hidden="1" customWidth="1"/>
    <col min="33" max="33" width="5.53515625" style="1" customWidth="1"/>
    <col min="34" max="34" width="5" style="1" customWidth="1"/>
    <col min="35" max="35" width="5.23046875" style="1" customWidth="1"/>
    <col min="36" max="36" width="55.15234375" style="170" customWidth="1"/>
    <col min="37" max="249" width="10.61328125" style="1" customWidth="1"/>
  </cols>
  <sheetData>
    <row r="1" spans="1:36" ht="39.6" customHeight="1" thickBot="1" x14ac:dyDescent="0.35">
      <c r="A1" s="2"/>
      <c r="B1" s="3" t="s">
        <v>0</v>
      </c>
      <c r="C1" s="3" t="s">
        <v>1</v>
      </c>
      <c r="D1" s="3" t="s">
        <v>167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>
        <v>14</v>
      </c>
      <c r="AF1" s="3">
        <v>15</v>
      </c>
      <c r="AG1" s="4" t="s">
        <v>3</v>
      </c>
      <c r="AH1" s="4" t="s">
        <v>166</v>
      </c>
      <c r="AI1" s="171" t="s">
        <v>2</v>
      </c>
      <c r="AJ1" s="174" t="s">
        <v>178</v>
      </c>
    </row>
    <row r="2" spans="1:36" ht="18.75" customHeight="1" x14ac:dyDescent="0.3">
      <c r="A2" s="6">
        <v>1</v>
      </c>
      <c r="B2" s="7">
        <v>424415</v>
      </c>
      <c r="C2" s="7" t="s">
        <v>30</v>
      </c>
      <c r="D2" s="15">
        <f>(SUM(R2:AF2)-SMALL(R2:AF2,1)-SMALL(R2:AF2,2))/13</f>
        <v>9.5063247863247859</v>
      </c>
      <c r="E2" s="10">
        <v>90</v>
      </c>
      <c r="F2" s="11"/>
      <c r="G2" s="10">
        <v>45</v>
      </c>
      <c r="H2" s="11"/>
      <c r="I2" s="11">
        <v>67</v>
      </c>
      <c r="J2" s="11"/>
      <c r="K2" s="12">
        <v>2</v>
      </c>
      <c r="L2" s="12">
        <v>4</v>
      </c>
      <c r="M2" s="13">
        <f t="shared" ref="M2:M49" si="0">K2*5</f>
        <v>10</v>
      </c>
      <c r="N2" s="13">
        <f t="shared" ref="N2:N49" si="1">L2*10/3</f>
        <v>13.333333333333334</v>
      </c>
      <c r="O2" s="11">
        <v>5</v>
      </c>
      <c r="P2" s="11">
        <v>10</v>
      </c>
      <c r="Q2" s="11">
        <f t="shared" ref="Q2:Q49" si="2">(MAX(K2:N2)+LARGE(K2:N2,2))/2</f>
        <v>11.666666666666668</v>
      </c>
      <c r="R2" s="14">
        <f>'Tarea 1'!C2</f>
        <v>9.25</v>
      </c>
      <c r="S2" s="14">
        <f>'Tarea 2'!C2</f>
        <v>10</v>
      </c>
      <c r="T2" s="14">
        <f>'Tarea 3'!C2</f>
        <v>10</v>
      </c>
      <c r="U2" s="14">
        <f>'Tarea 4'!C2</f>
        <v>9.4600000000000009</v>
      </c>
      <c r="V2" s="14">
        <f>'Tarea 5'!C2</f>
        <v>8.8000000000000007</v>
      </c>
      <c r="W2" s="14">
        <f>'Tarea 6'!C2</f>
        <v>4.9000000000000004</v>
      </c>
      <c r="X2" s="14">
        <f>'Tarea 7'!C2</f>
        <v>9.7222222222222214</v>
      </c>
      <c r="Y2" s="14">
        <f>'Tarea 8'!C2</f>
        <v>0</v>
      </c>
      <c r="Z2" s="14">
        <f>'Tarea 9'!C2</f>
        <v>9.1999999999999993</v>
      </c>
      <c r="AA2" s="14">
        <f>'Tarea 10'!C2</f>
        <v>10</v>
      </c>
      <c r="AB2" s="14">
        <f>'Tarea 11'!C2</f>
        <v>9.5</v>
      </c>
      <c r="AC2" s="14">
        <f>'Tarea 12'!C2</f>
        <v>10</v>
      </c>
      <c r="AD2" s="14">
        <f>'Tarea 13'!C2</f>
        <v>8.4</v>
      </c>
      <c r="AE2" s="14">
        <f>'Tarea 14 '!C2</f>
        <v>10</v>
      </c>
      <c r="AF2" s="15">
        <f>'Tarea 15'!C2</f>
        <v>9.25</v>
      </c>
      <c r="AG2" s="9">
        <f>E2*0.15+G2*0.15+I2*0.3+Q2+D2*3+J2*0.15+H3*5*0.15</f>
        <v>81.285641025641027</v>
      </c>
      <c r="AH2" s="9">
        <f>(32.5*AG2+750)/40</f>
        <v>84.794583333333335</v>
      </c>
      <c r="AI2" s="172">
        <f>IF(AH2&gt;67.4,MROUND(AH2/10,0.5),"R")</f>
        <v>8.5</v>
      </c>
      <c r="AJ2" s="178" t="s">
        <v>179</v>
      </c>
    </row>
    <row r="3" spans="1:36" ht="18.75" customHeight="1" x14ac:dyDescent="0.3">
      <c r="A3" s="6">
        <v>2</v>
      </c>
      <c r="B3" s="7">
        <v>424642</v>
      </c>
      <c r="C3" s="7" t="s">
        <v>31</v>
      </c>
      <c r="D3" s="15">
        <f>(SUM(R3:AF3)-SMALL(R3:AF3,1)-SMALL(R3:AF3,2))/13</f>
        <v>9.839145299145299</v>
      </c>
      <c r="E3" s="10">
        <v>99</v>
      </c>
      <c r="F3" s="11"/>
      <c r="G3" s="10">
        <v>76</v>
      </c>
      <c r="H3" s="10">
        <v>1</v>
      </c>
      <c r="I3" s="10">
        <v>95</v>
      </c>
      <c r="J3" s="10">
        <v>5</v>
      </c>
      <c r="K3" s="18">
        <v>2</v>
      </c>
      <c r="L3" s="18">
        <v>4</v>
      </c>
      <c r="M3" s="13">
        <f t="shared" si="0"/>
        <v>10</v>
      </c>
      <c r="N3" s="13">
        <f t="shared" si="1"/>
        <v>13.333333333333334</v>
      </c>
      <c r="O3" s="10">
        <v>8</v>
      </c>
      <c r="P3" s="10">
        <v>7</v>
      </c>
      <c r="Q3" s="11">
        <f t="shared" si="2"/>
        <v>11.666666666666668</v>
      </c>
      <c r="R3" s="14">
        <f>'Tarea 1'!C3</f>
        <v>9.75</v>
      </c>
      <c r="S3" s="14">
        <f>'Tarea 2'!C3</f>
        <v>9.82</v>
      </c>
      <c r="T3" s="14">
        <f>'Tarea 3'!C3</f>
        <v>10</v>
      </c>
      <c r="U3" s="14">
        <f>'Tarea 4'!C3</f>
        <v>9.6199999999999992</v>
      </c>
      <c r="V3" s="14">
        <f>'Tarea 5'!C3</f>
        <v>9.3000000000000007</v>
      </c>
      <c r="W3" s="14">
        <f>'Tarea 6'!C3</f>
        <v>11</v>
      </c>
      <c r="X3" s="14">
        <f>'Tarea 7'!C3</f>
        <v>9.8888888888888893</v>
      </c>
      <c r="Y3" s="14">
        <f>'Tarea 8'!C3</f>
        <v>10.78</v>
      </c>
      <c r="Z3" s="14">
        <f>'Tarea 9'!C3</f>
        <v>8.1999999999999993</v>
      </c>
      <c r="AA3" s="14">
        <f>'Tarea 10'!C3</f>
        <v>9.89</v>
      </c>
      <c r="AB3" s="14">
        <f>'Tarea 11'!C3</f>
        <v>9.85</v>
      </c>
      <c r="AC3" s="14">
        <f>'Tarea 12'!C3</f>
        <v>7.2</v>
      </c>
      <c r="AD3" s="14">
        <f>'Tarea 13'!C3</f>
        <v>9.4</v>
      </c>
      <c r="AE3" s="14">
        <f>'Tarea 14 '!C3</f>
        <v>8.86</v>
      </c>
      <c r="AF3" s="15">
        <f>'Tarea 15'!C3</f>
        <v>9.75</v>
      </c>
      <c r="AG3" s="9">
        <f>E3*0.15+G3*0.15+I3*0.3+Q3+D3*3+J3*0.15+H4*5*0.15</f>
        <v>96.684102564102574</v>
      </c>
      <c r="AH3" s="9">
        <f>(32.5*AG3+750)/40</f>
        <v>97.305833333333339</v>
      </c>
      <c r="AI3" s="172">
        <f>IF(AH3&gt;67.4,MROUND(AH3/10,0.5),"R")</f>
        <v>9.5</v>
      </c>
      <c r="AJ3" s="175" t="s">
        <v>168</v>
      </c>
    </row>
    <row r="4" spans="1:36" ht="18.75" customHeight="1" x14ac:dyDescent="0.3">
      <c r="A4" s="19">
        <v>3</v>
      </c>
      <c r="B4" s="20">
        <v>424646</v>
      </c>
      <c r="C4" s="20" t="s">
        <v>32</v>
      </c>
      <c r="D4" s="23">
        <f>(SUM(R4:AF4)-SMALL(R4:AF4,1)-SMALL(R4:AF4,2))/13</f>
        <v>6.748376068376067</v>
      </c>
      <c r="E4" s="21">
        <v>47</v>
      </c>
      <c r="F4" s="22"/>
      <c r="G4" s="22"/>
      <c r="H4" s="22"/>
      <c r="I4" s="22"/>
      <c r="J4" s="22"/>
      <c r="K4" s="21">
        <v>2</v>
      </c>
      <c r="L4" s="21">
        <v>3</v>
      </c>
      <c r="M4" s="21">
        <f t="shared" si="0"/>
        <v>10</v>
      </c>
      <c r="N4" s="21">
        <f t="shared" si="1"/>
        <v>10</v>
      </c>
      <c r="O4" s="22">
        <v>5</v>
      </c>
      <c r="P4" s="22">
        <v>7</v>
      </c>
      <c r="Q4" s="22">
        <f t="shared" si="2"/>
        <v>10</v>
      </c>
      <c r="R4" s="23">
        <f>'Tarea 1'!C4</f>
        <v>10</v>
      </c>
      <c r="S4" s="23">
        <f>'Tarea 2'!C4</f>
        <v>6.36</v>
      </c>
      <c r="T4" s="23">
        <f>'Tarea 3'!C4</f>
        <v>6.19</v>
      </c>
      <c r="U4" s="23">
        <f>'Tarea 4'!C4</f>
        <v>6</v>
      </c>
      <c r="V4" s="23">
        <f>'Tarea 5'!C4</f>
        <v>5.0999999999999996</v>
      </c>
      <c r="W4" s="23">
        <f>'Tarea 6'!C4</f>
        <v>4.8</v>
      </c>
      <c r="X4" s="23">
        <f>'Tarea 7'!C4</f>
        <v>8.8888888888888893</v>
      </c>
      <c r="Y4" s="23">
        <f>'Tarea 8'!C4</f>
        <v>7.78</v>
      </c>
      <c r="Z4" s="23">
        <f>'Tarea 9'!C4</f>
        <v>6.27</v>
      </c>
      <c r="AA4" s="23">
        <f>'Tarea 10'!C4</f>
        <v>3.89</v>
      </c>
      <c r="AB4" s="23">
        <f>'Tarea 11'!C4</f>
        <v>4.8499999999999996</v>
      </c>
      <c r="AC4" s="23">
        <f>'Tarea 12'!C4</f>
        <v>8.6</v>
      </c>
      <c r="AD4" s="23">
        <f>'Tarea 13'!C4</f>
        <v>9</v>
      </c>
      <c r="AE4" s="23">
        <f>'Tarea 14 '!C4</f>
        <v>0</v>
      </c>
      <c r="AF4" s="23">
        <f>'Tarea 15'!C4</f>
        <v>0</v>
      </c>
      <c r="AG4" s="9">
        <f>E4*0.15+G4*0.15+I4*0.3+Q4+D4*3+J4*0.15+H5*5*0.15</f>
        <v>37.295128205128201</v>
      </c>
      <c r="AH4" s="9">
        <f>(32.5*AG4+750)/40</f>
        <v>49.052291666666662</v>
      </c>
      <c r="AI4" s="173" t="str">
        <f>IF(AH4&gt;67.4,MROUND(AH4/10,0.5),"R")</f>
        <v>R</v>
      </c>
      <c r="AJ4" s="176" t="s">
        <v>169</v>
      </c>
    </row>
    <row r="5" spans="1:36" ht="18.75" customHeight="1" x14ac:dyDescent="0.3">
      <c r="A5" s="6">
        <v>4</v>
      </c>
      <c r="B5" s="7">
        <v>424643</v>
      </c>
      <c r="C5" s="7" t="s">
        <v>33</v>
      </c>
      <c r="D5" s="15">
        <f>(SUM(R5:AF5)-SMALL(R5:AF5,1)-SMALL(R5:AF5,2))/13</f>
        <v>9.307606837606837</v>
      </c>
      <c r="E5" s="10">
        <v>92</v>
      </c>
      <c r="F5" s="11"/>
      <c r="G5" s="10">
        <v>94</v>
      </c>
      <c r="H5" s="11"/>
      <c r="I5" s="11">
        <v>98</v>
      </c>
      <c r="J5" s="11"/>
      <c r="K5" s="18">
        <v>2.5</v>
      </c>
      <c r="L5" s="18">
        <v>4</v>
      </c>
      <c r="M5" s="13">
        <f t="shared" si="0"/>
        <v>12.5</v>
      </c>
      <c r="N5" s="13">
        <f t="shared" si="1"/>
        <v>13.333333333333334</v>
      </c>
      <c r="O5" s="11">
        <v>15</v>
      </c>
      <c r="P5" s="11">
        <v>10</v>
      </c>
      <c r="Q5" s="11">
        <f t="shared" si="2"/>
        <v>12.916666666666668</v>
      </c>
      <c r="R5" s="14">
        <f>'Tarea 1'!C5</f>
        <v>9</v>
      </c>
      <c r="S5" s="14">
        <f>'Tarea 2'!C5</f>
        <v>10.91</v>
      </c>
      <c r="T5" s="14">
        <f>'Tarea 3'!C5</f>
        <v>9.52</v>
      </c>
      <c r="U5" s="14">
        <f>'Tarea 4'!C5</f>
        <v>9.69</v>
      </c>
      <c r="V5" s="14">
        <f>'Tarea 5'!C5</f>
        <v>9.4</v>
      </c>
      <c r="W5" s="14">
        <f>'Tarea 6'!C5</f>
        <v>9.6999999999999993</v>
      </c>
      <c r="X5" s="14">
        <f>'Tarea 7'!C5</f>
        <v>9.3888888888888893</v>
      </c>
      <c r="Y5" s="14">
        <f>'Tarea 8'!C5</f>
        <v>8.7799999999999994</v>
      </c>
      <c r="Z5" s="14">
        <f>'Tarea 9'!C5</f>
        <v>8.27</v>
      </c>
      <c r="AA5" s="14">
        <f>'Tarea 10'!C5</f>
        <v>9.89</v>
      </c>
      <c r="AB5" s="14">
        <f>'Tarea 11'!C5</f>
        <v>7.95</v>
      </c>
      <c r="AC5" s="14">
        <f>'Tarea 12'!C5</f>
        <v>9.3000000000000007</v>
      </c>
      <c r="AD5" s="14">
        <f>'Tarea 13'!C5</f>
        <v>9.1999999999999993</v>
      </c>
      <c r="AE5" s="14">
        <f>'Tarea 14 '!C5</f>
        <v>7.43</v>
      </c>
      <c r="AF5" s="15">
        <f>'Tarea 15'!C5</f>
        <v>7</v>
      </c>
      <c r="AG5" s="9">
        <f>E5*0.15+G5*0.15+I5*0.3+Q5+D5*3+J5*0.15+H6*5*0.15</f>
        <v>98.139487179487176</v>
      </c>
      <c r="AH5" s="9">
        <f>(32.5*AG5+750)/40</f>
        <v>98.48833333333333</v>
      </c>
      <c r="AI5" s="172">
        <f>IF(AH5&gt;67.4,MROUND(AH5/10,0.5),"R")</f>
        <v>10</v>
      </c>
      <c r="AJ5" s="175" t="s">
        <v>170</v>
      </c>
    </row>
    <row r="6" spans="1:36" ht="18.75" customHeight="1" x14ac:dyDescent="0.3">
      <c r="A6" s="6">
        <v>5</v>
      </c>
      <c r="B6" s="7">
        <v>313542</v>
      </c>
      <c r="C6" s="7" t="s">
        <v>34</v>
      </c>
      <c r="D6" s="15">
        <f>(SUM(R6:AF6)-SMALL(R6:AF6,1)-SMALL(R6:AF6,2))/13</f>
        <v>8.6329487179487181</v>
      </c>
      <c r="E6" s="10">
        <v>84</v>
      </c>
      <c r="F6" s="11"/>
      <c r="G6" s="10">
        <v>29</v>
      </c>
      <c r="H6" s="11"/>
      <c r="I6" s="11">
        <v>63</v>
      </c>
      <c r="J6" s="11"/>
      <c r="K6" s="13">
        <v>1</v>
      </c>
      <c r="L6" s="13">
        <v>2</v>
      </c>
      <c r="M6" s="13">
        <f t="shared" si="0"/>
        <v>5</v>
      </c>
      <c r="N6" s="13">
        <f t="shared" si="1"/>
        <v>6.666666666666667</v>
      </c>
      <c r="O6" s="11">
        <v>8</v>
      </c>
      <c r="P6" s="11"/>
      <c r="Q6" s="11">
        <f t="shared" si="2"/>
        <v>5.8333333333333339</v>
      </c>
      <c r="R6" s="14">
        <f>'Tarea 1'!C6</f>
        <v>7.5</v>
      </c>
      <c r="S6" s="14">
        <f>'Tarea 2'!C6</f>
        <v>10</v>
      </c>
      <c r="T6" s="14">
        <f>'Tarea 3'!C6</f>
        <v>10</v>
      </c>
      <c r="U6" s="14">
        <f>'Tarea 4'!C6</f>
        <v>6.77</v>
      </c>
      <c r="V6" s="14">
        <f>'Tarea 5'!C6</f>
        <v>7.4</v>
      </c>
      <c r="W6" s="14">
        <f>'Tarea 6'!C6</f>
        <v>8.3000000000000007</v>
      </c>
      <c r="X6" s="14">
        <f>'Tarea 7'!C6</f>
        <v>8.8333333333333339</v>
      </c>
      <c r="Y6" s="14">
        <f>'Tarea 8'!C6</f>
        <v>8.89</v>
      </c>
      <c r="Z6" s="14">
        <f>'Tarea 9'!C6</f>
        <v>5.4</v>
      </c>
      <c r="AA6" s="14">
        <f>'Tarea 10'!C6</f>
        <v>8.5</v>
      </c>
      <c r="AB6" s="14">
        <f>'Tarea 11'!C6</f>
        <v>7.2</v>
      </c>
      <c r="AC6" s="14">
        <f>'Tarea 12'!C6</f>
        <v>9.5</v>
      </c>
      <c r="AD6" s="14">
        <f>'Tarea 13'!C6</f>
        <v>8.8000000000000007</v>
      </c>
      <c r="AE6" s="14">
        <f>'Tarea 14 '!C6</f>
        <v>7.43</v>
      </c>
      <c r="AF6" s="15">
        <f>'Tarea 15'!C6</f>
        <v>9.875</v>
      </c>
      <c r="AG6" s="9">
        <f>E6*0.15+G6*0.15+I6*0.3+Q6+D6*3+J6*0.15+H7*5*0.15</f>
        <v>67.582179487179488</v>
      </c>
      <c r="AH6" s="9">
        <f>(32.5*AG6+750)/40</f>
        <v>73.660520833333337</v>
      </c>
      <c r="AI6" s="172">
        <f>IF(AH6&gt;67.4,MROUND(AH6/10,0.5),"R")</f>
        <v>7.5</v>
      </c>
      <c r="AJ6" s="176" t="s">
        <v>171</v>
      </c>
    </row>
    <row r="7" spans="1:36" ht="18.75" customHeight="1" x14ac:dyDescent="0.3">
      <c r="A7" s="6">
        <v>6</v>
      </c>
      <c r="B7" s="7">
        <v>280236</v>
      </c>
      <c r="C7" s="7" t="s">
        <v>35</v>
      </c>
      <c r="D7" s="15">
        <f>(SUM(R7:AF7)-SMALL(R7:AF7,1)-SMALL(R7:AF7,2))/13</f>
        <v>7.9405982905982917</v>
      </c>
      <c r="E7" s="10">
        <v>89</v>
      </c>
      <c r="F7" s="11"/>
      <c r="G7" s="10">
        <v>59</v>
      </c>
      <c r="H7" s="11"/>
      <c r="I7" s="11">
        <v>80</v>
      </c>
      <c r="J7" s="11"/>
      <c r="K7" s="18">
        <v>2</v>
      </c>
      <c r="L7" s="24"/>
      <c r="M7" s="13">
        <f t="shared" si="0"/>
        <v>10</v>
      </c>
      <c r="N7" s="13">
        <f t="shared" si="1"/>
        <v>0</v>
      </c>
      <c r="O7" s="11">
        <v>12</v>
      </c>
      <c r="P7" s="11">
        <v>10</v>
      </c>
      <c r="Q7" s="11">
        <f t="shared" si="2"/>
        <v>6</v>
      </c>
      <c r="R7" s="14">
        <f>'Tarea 1'!C7</f>
        <v>9.25</v>
      </c>
      <c r="S7" s="14">
        <f>'Tarea 2'!C7</f>
        <v>9.82</v>
      </c>
      <c r="T7" s="14">
        <f>'Tarea 3'!C7</f>
        <v>9.52</v>
      </c>
      <c r="U7" s="14">
        <f>'Tarea 4'!C7</f>
        <v>9.23</v>
      </c>
      <c r="V7" s="14">
        <f>'Tarea 5'!C7</f>
        <v>8.4</v>
      </c>
      <c r="W7" s="14">
        <f>'Tarea 6'!C7</f>
        <v>7.8</v>
      </c>
      <c r="X7" s="14">
        <f>'Tarea 7'!C7</f>
        <v>8.7777777777777786</v>
      </c>
      <c r="Y7" s="14">
        <f>'Tarea 8'!C7</f>
        <v>3.33</v>
      </c>
      <c r="Z7" s="14">
        <f>'Tarea 9'!C7</f>
        <v>7</v>
      </c>
      <c r="AA7" s="14">
        <f>'Tarea 10'!C7</f>
        <v>0</v>
      </c>
      <c r="AB7" s="14">
        <f>'Tarea 11'!C7</f>
        <v>4.95</v>
      </c>
      <c r="AC7" s="14">
        <f>'Tarea 12'!C7</f>
        <v>9.5</v>
      </c>
      <c r="AD7" s="14">
        <f>'Tarea 13'!C7</f>
        <v>6.4</v>
      </c>
      <c r="AE7" s="14">
        <f>'Tarea 14 '!C7</f>
        <v>0</v>
      </c>
      <c r="AF7" s="15">
        <f>'Tarea 15'!C7</f>
        <v>9.25</v>
      </c>
      <c r="AG7" s="9">
        <f>E7*0.15+G7*0.15+I7*0.3+Q7+D7*3+J7*0.15+H8*5*0.15</f>
        <v>76.021794871794881</v>
      </c>
      <c r="AH7" s="9">
        <f>(32.5*AG7+750)/40</f>
        <v>80.517708333333331</v>
      </c>
      <c r="AI7" s="172">
        <f>IF(AH7&gt;67.4,MROUND(AH7/10,0.5),"R")</f>
        <v>8</v>
      </c>
      <c r="AJ7" s="176" t="s">
        <v>172</v>
      </c>
    </row>
    <row r="8" spans="1:36" ht="18.75" customHeight="1" x14ac:dyDescent="0.3">
      <c r="A8" s="6">
        <v>7</v>
      </c>
      <c r="B8" s="7">
        <v>415121</v>
      </c>
      <c r="C8" s="7" t="s">
        <v>36</v>
      </c>
      <c r="D8" s="15">
        <f>(SUM(R8:AF8)-SMALL(R8:AF8,1)-SMALL(R8:AF8,2))/13</f>
        <v>6.881794871794872</v>
      </c>
      <c r="E8" s="10">
        <v>67</v>
      </c>
      <c r="F8" s="11"/>
      <c r="G8" s="10">
        <v>23</v>
      </c>
      <c r="H8" s="11"/>
      <c r="I8" s="11">
        <v>70</v>
      </c>
      <c r="J8" s="11">
        <v>5</v>
      </c>
      <c r="K8" s="13">
        <v>1</v>
      </c>
      <c r="L8" s="13">
        <v>3</v>
      </c>
      <c r="M8" s="13">
        <f t="shared" si="0"/>
        <v>5</v>
      </c>
      <c r="N8" s="13">
        <f t="shared" si="1"/>
        <v>10</v>
      </c>
      <c r="O8" s="11"/>
      <c r="P8" s="11"/>
      <c r="Q8" s="11">
        <f t="shared" si="2"/>
        <v>7.5</v>
      </c>
      <c r="R8" s="14">
        <f>'Tarea 1'!C8</f>
        <v>9</v>
      </c>
      <c r="S8" s="14">
        <f>'Tarea 2'!C8</f>
        <v>10</v>
      </c>
      <c r="T8" s="14">
        <f>'Tarea 3'!C8</f>
        <v>5.24</v>
      </c>
      <c r="U8" s="14">
        <f>'Tarea 4'!C8</f>
        <v>9.69</v>
      </c>
      <c r="V8" s="14">
        <f>'Tarea 5'!C8</f>
        <v>6.7</v>
      </c>
      <c r="W8" s="14">
        <f>'Tarea 6'!C8</f>
        <v>8.3000000000000007</v>
      </c>
      <c r="X8" s="14">
        <f>'Tarea 7'!C8</f>
        <v>8.8333333333333339</v>
      </c>
      <c r="Y8" s="14">
        <f>'Tarea 8'!C8</f>
        <v>3.11</v>
      </c>
      <c r="Z8" s="14">
        <f>'Tarea 9'!C8</f>
        <v>2.8</v>
      </c>
      <c r="AA8" s="14">
        <f>'Tarea 10'!C8</f>
        <v>4.5599999999999996</v>
      </c>
      <c r="AB8" s="14">
        <f>'Tarea 11'!C8</f>
        <v>3.55</v>
      </c>
      <c r="AC8" s="14">
        <f>'Tarea 12'!C8</f>
        <v>7</v>
      </c>
      <c r="AD8" s="14">
        <f>'Tarea 13'!C8</f>
        <v>5.7</v>
      </c>
      <c r="AE8" s="14">
        <f>'Tarea 14 '!C8</f>
        <v>5.14</v>
      </c>
      <c r="AF8" s="15">
        <f>'Tarea 15'!C8</f>
        <v>5.75</v>
      </c>
      <c r="AG8" s="9">
        <f>E8*0.15+G8*0.15+I8*0.3+Q8+D8*3+J8*0.15+H9*5*0.15</f>
        <v>63.395384615384614</v>
      </c>
      <c r="AH8" s="9">
        <f>(32.5*AG8+750)/40</f>
        <v>70.258749999999992</v>
      </c>
      <c r="AI8" s="172">
        <f>IF(AH8&gt;67.4,MROUND(AH8/10,0.5),"R")</f>
        <v>7</v>
      </c>
      <c r="AJ8" s="176" t="s">
        <v>173</v>
      </c>
    </row>
    <row r="9" spans="1:36" ht="18.75" customHeight="1" x14ac:dyDescent="0.3">
      <c r="A9" s="6">
        <v>8</v>
      </c>
      <c r="B9" s="7">
        <v>380027</v>
      </c>
      <c r="C9" s="7" t="s">
        <v>37</v>
      </c>
      <c r="D9" s="15">
        <f>(SUM(R9:AF9)-SMALL(R9:AF9,1)-SMALL(R9:AF9,2))/13</f>
        <v>9.0310256410256393</v>
      </c>
      <c r="E9" s="10">
        <v>92</v>
      </c>
      <c r="F9" s="11"/>
      <c r="G9" s="10">
        <v>99</v>
      </c>
      <c r="H9" s="11"/>
      <c r="I9" s="11">
        <v>87</v>
      </c>
      <c r="J9" s="11"/>
      <c r="K9" s="18">
        <v>2</v>
      </c>
      <c r="L9" s="18">
        <v>4</v>
      </c>
      <c r="M9" s="13">
        <f t="shared" si="0"/>
        <v>10</v>
      </c>
      <c r="N9" s="13">
        <f t="shared" si="1"/>
        <v>13.333333333333334</v>
      </c>
      <c r="O9" s="11">
        <v>10</v>
      </c>
      <c r="P9" s="11">
        <v>10</v>
      </c>
      <c r="Q9" s="11">
        <f t="shared" si="2"/>
        <v>11.666666666666668</v>
      </c>
      <c r="R9" s="14">
        <f>'Tarea 1'!C9</f>
        <v>9.25</v>
      </c>
      <c r="S9" s="14">
        <f>'Tarea 2'!C9</f>
        <v>10</v>
      </c>
      <c r="T9" s="14">
        <f>'Tarea 3'!C9</f>
        <v>10</v>
      </c>
      <c r="U9" s="14">
        <f>'Tarea 4'!C9</f>
        <v>8.77</v>
      </c>
      <c r="V9" s="14">
        <f>'Tarea 5'!C9</f>
        <v>8.8000000000000007</v>
      </c>
      <c r="W9" s="14">
        <f>'Tarea 6'!C9</f>
        <v>9.8000000000000007</v>
      </c>
      <c r="X9" s="14">
        <f>'Tarea 7'!C9</f>
        <v>8.3333333333333339</v>
      </c>
      <c r="Y9" s="14">
        <f>'Tarea 8'!C9</f>
        <v>9.11</v>
      </c>
      <c r="Z9" s="14">
        <f>'Tarea 9'!C9</f>
        <v>7.67</v>
      </c>
      <c r="AA9" s="14">
        <f>'Tarea 10'!C9</f>
        <v>0</v>
      </c>
      <c r="AB9" s="14">
        <f>'Tarea 11'!C9</f>
        <v>7.95</v>
      </c>
      <c r="AC9" s="14">
        <f>'Tarea 12'!C9</f>
        <v>8.1</v>
      </c>
      <c r="AD9" s="14">
        <f>'Tarea 13'!C9</f>
        <v>8.5</v>
      </c>
      <c r="AE9" s="14">
        <f>'Tarea 14 '!C9</f>
        <v>9.2899999999999991</v>
      </c>
      <c r="AF9" s="15">
        <f>'Tarea 15'!C9</f>
        <v>9.5</v>
      </c>
      <c r="AG9" s="9">
        <f>E9*0.15+G9*0.15+I9*0.3+Q9+D9*3+J9*0.15+H10*5*0.15</f>
        <v>93.509743589743593</v>
      </c>
      <c r="AH9" s="9">
        <f>(32.5*AG9+750)/40</f>
        <v>94.726666666666659</v>
      </c>
      <c r="AI9" s="172">
        <f>IF(AH9&gt;67.4,MROUND(AH9/10,0.5),"R")</f>
        <v>9.5</v>
      </c>
      <c r="AJ9" s="176" t="s">
        <v>174</v>
      </c>
    </row>
    <row r="10" spans="1:36" ht="18.75" customHeight="1" x14ac:dyDescent="0.3">
      <c r="A10" s="6">
        <v>9</v>
      </c>
      <c r="B10" s="7">
        <v>424661</v>
      </c>
      <c r="C10" s="7" t="s">
        <v>38</v>
      </c>
      <c r="D10" s="15">
        <f>(SUM(R10:AF10)-SMALL(R10:AF10,1)-SMALL(R10:AF10,2))/13</f>
        <v>9.6421367521367536</v>
      </c>
      <c r="E10" s="10">
        <v>91</v>
      </c>
      <c r="F10" s="11"/>
      <c r="G10" s="10">
        <v>60</v>
      </c>
      <c r="H10" s="11"/>
      <c r="I10" s="11">
        <v>91</v>
      </c>
      <c r="J10" s="11">
        <v>40</v>
      </c>
      <c r="K10" s="13">
        <v>2</v>
      </c>
      <c r="L10" s="13">
        <v>4</v>
      </c>
      <c r="M10" s="13">
        <f t="shared" si="0"/>
        <v>10</v>
      </c>
      <c r="N10" s="13">
        <f t="shared" si="1"/>
        <v>13.333333333333334</v>
      </c>
      <c r="O10" s="11">
        <v>8</v>
      </c>
      <c r="P10" s="11">
        <v>10</v>
      </c>
      <c r="Q10" s="11">
        <f t="shared" si="2"/>
        <v>11.666666666666668</v>
      </c>
      <c r="R10" s="14">
        <f>'Tarea 1'!C10</f>
        <v>10</v>
      </c>
      <c r="S10" s="14">
        <f>'Tarea 2'!C10</f>
        <v>10</v>
      </c>
      <c r="T10" s="14">
        <f>'Tarea 3'!C10</f>
        <v>10</v>
      </c>
      <c r="U10" s="14">
        <f>'Tarea 4'!C10</f>
        <v>9.5399999999999991</v>
      </c>
      <c r="V10" s="14">
        <f>'Tarea 5'!C10</f>
        <v>8.6</v>
      </c>
      <c r="W10" s="14">
        <f>'Tarea 6'!C10</f>
        <v>9.9</v>
      </c>
      <c r="X10" s="14">
        <f>'Tarea 7'!C10</f>
        <v>10.277777777777779</v>
      </c>
      <c r="Y10" s="14">
        <f>'Tarea 8'!C10</f>
        <v>9</v>
      </c>
      <c r="Z10" s="14">
        <f>'Tarea 9'!C10</f>
        <v>8.1999999999999993</v>
      </c>
      <c r="AA10" s="14">
        <f>'Tarea 10'!C10</f>
        <v>9.7799999999999994</v>
      </c>
      <c r="AB10" s="14">
        <f>'Tarea 11'!C10</f>
        <v>8.35</v>
      </c>
      <c r="AC10" s="14">
        <f>'Tarea 12'!C10</f>
        <v>9.8000000000000007</v>
      </c>
      <c r="AD10" s="14">
        <f>'Tarea 13'!C10</f>
        <v>8.6999999999999993</v>
      </c>
      <c r="AE10" s="14">
        <f>'Tarea 14 '!C10</f>
        <v>10</v>
      </c>
      <c r="AF10" s="15">
        <f>'Tarea 15'!C10</f>
        <v>9.75</v>
      </c>
      <c r="AG10" s="9">
        <f>E10*0.15+G10*0.15+I10*0.3+Q10+D10*3+J10*0.15+H11*5*0.15</f>
        <v>96.543076923076939</v>
      </c>
      <c r="AH10" s="9">
        <f>(32.5*AG10+750)/40</f>
        <v>97.191250000000011</v>
      </c>
      <c r="AI10" s="172">
        <f>IF(AH10&gt;67.4,MROUND(AH10/10,0.5),"R")</f>
        <v>9.5</v>
      </c>
      <c r="AJ10" s="176" t="s">
        <v>175</v>
      </c>
    </row>
    <row r="11" spans="1:36" ht="21.6" customHeight="1" x14ac:dyDescent="0.3">
      <c r="A11" s="6">
        <v>10</v>
      </c>
      <c r="B11" s="7">
        <v>424638</v>
      </c>
      <c r="C11" s="7" t="s">
        <v>39</v>
      </c>
      <c r="D11" s="15">
        <f>(SUM(R11:AF11)-SMALL(R11:AF11,1)-SMALL(R11:AF11,2))/13</f>
        <v>9.4446153846153855</v>
      </c>
      <c r="E11" s="10">
        <v>97</v>
      </c>
      <c r="F11" s="11"/>
      <c r="G11" s="10">
        <v>98</v>
      </c>
      <c r="H11" s="11"/>
      <c r="I11" s="11">
        <v>99</v>
      </c>
      <c r="J11" s="11">
        <v>10</v>
      </c>
      <c r="K11" s="18">
        <v>2</v>
      </c>
      <c r="L11" s="18">
        <v>3</v>
      </c>
      <c r="M11" s="13">
        <f t="shared" si="0"/>
        <v>10</v>
      </c>
      <c r="N11" s="13">
        <f t="shared" si="1"/>
        <v>10</v>
      </c>
      <c r="O11" s="11">
        <v>10</v>
      </c>
      <c r="P11" s="11"/>
      <c r="Q11" s="11">
        <f t="shared" si="2"/>
        <v>10</v>
      </c>
      <c r="R11" s="14">
        <f>'Tarea 1'!C11</f>
        <v>10</v>
      </c>
      <c r="S11" s="14">
        <f>'Tarea 2'!C11</f>
        <v>10.73</v>
      </c>
      <c r="T11" s="14">
        <f>'Tarea 3'!C11</f>
        <v>10</v>
      </c>
      <c r="U11" s="14">
        <f>'Tarea 4'!C11</f>
        <v>8.85</v>
      </c>
      <c r="V11" s="14">
        <f>'Tarea 5'!C11</f>
        <v>9.5</v>
      </c>
      <c r="W11" s="14">
        <f>'Tarea 6'!C11</f>
        <v>9.6</v>
      </c>
      <c r="X11" s="14">
        <f>'Tarea 7'!C11</f>
        <v>8.7799999999999994</v>
      </c>
      <c r="Y11" s="14">
        <f>'Tarea 8'!C11</f>
        <v>10.78</v>
      </c>
      <c r="Z11" s="14">
        <f>'Tarea 9'!C11</f>
        <v>7.13</v>
      </c>
      <c r="AA11" s="14">
        <f>'Tarea 10'!C11</f>
        <v>8.94</v>
      </c>
      <c r="AB11" s="14">
        <f>'Tarea 11'!C11</f>
        <v>7.75</v>
      </c>
      <c r="AC11" s="14">
        <f>'Tarea 12'!C11</f>
        <v>8.6999999999999993</v>
      </c>
      <c r="AD11" s="14">
        <f>'Tarea 13'!C11</f>
        <v>9.9</v>
      </c>
      <c r="AE11" s="14">
        <f>'Tarea 14 '!C11</f>
        <v>9</v>
      </c>
      <c r="AF11" s="15">
        <f>'Tarea 15'!C11</f>
        <v>8</v>
      </c>
      <c r="AG11" s="9">
        <f>E11*0.15+G11*0.15+I11*0.3+Q11+D11*3+J11*0.15+H12*5*0.15</f>
        <v>99.533846153846156</v>
      </c>
      <c r="AH11" s="9">
        <f>(32.5*AG11+750)/40</f>
        <v>99.621250000000003</v>
      </c>
      <c r="AI11" s="172">
        <f>IF(AH11&gt;67.4,MROUND(AH11/10,0.5),"R")</f>
        <v>10</v>
      </c>
      <c r="AJ11" s="176" t="s">
        <v>176</v>
      </c>
    </row>
    <row r="12" spans="1:36" ht="18.75" customHeight="1" x14ac:dyDescent="0.3">
      <c r="A12" s="6">
        <v>11</v>
      </c>
      <c r="B12" s="7">
        <v>424660</v>
      </c>
      <c r="C12" s="7" t="s">
        <v>40</v>
      </c>
      <c r="D12" s="15">
        <f>(SUM(R12:AF12)-SMALL(R12:AF12,1)-SMALL(R12:AF12,2))/13</f>
        <v>10.214529914529916</v>
      </c>
      <c r="E12" s="10">
        <v>95</v>
      </c>
      <c r="F12" s="11"/>
      <c r="G12" s="10">
        <v>70</v>
      </c>
      <c r="H12" s="11">
        <v>1</v>
      </c>
      <c r="I12" s="11">
        <v>99</v>
      </c>
      <c r="J12" s="165">
        <v>11</v>
      </c>
      <c r="K12" s="13">
        <v>2</v>
      </c>
      <c r="L12" s="13">
        <v>4</v>
      </c>
      <c r="M12" s="13">
        <f t="shared" si="0"/>
        <v>10</v>
      </c>
      <c r="N12" s="13">
        <f t="shared" si="1"/>
        <v>13.333333333333334</v>
      </c>
      <c r="O12" s="11">
        <v>10</v>
      </c>
      <c r="P12" s="11">
        <v>10</v>
      </c>
      <c r="Q12" s="11">
        <f t="shared" si="2"/>
        <v>11.666666666666668</v>
      </c>
      <c r="R12" s="14">
        <f>'Tarea 1'!C12</f>
        <v>9.75</v>
      </c>
      <c r="S12" s="14">
        <f>'Tarea 2'!C12</f>
        <v>10</v>
      </c>
      <c r="T12" s="14">
        <f>'Tarea 3'!C12</f>
        <v>10</v>
      </c>
      <c r="U12" s="14">
        <f>'Tarea 4'!C12</f>
        <v>10.23</v>
      </c>
      <c r="V12" s="14">
        <f>'Tarea 5'!C12</f>
        <v>10</v>
      </c>
      <c r="W12" s="14">
        <f>'Tarea 6'!C12</f>
        <v>10</v>
      </c>
      <c r="X12" s="14">
        <f>'Tarea 7'!C12</f>
        <v>9.8888888888888893</v>
      </c>
      <c r="Y12" s="14">
        <f>'Tarea 8'!C12</f>
        <v>11.11</v>
      </c>
      <c r="Z12" s="14">
        <f>'Tarea 9'!C12</f>
        <v>8.4700000000000006</v>
      </c>
      <c r="AA12" s="14">
        <f>'Tarea 10'!C12</f>
        <v>9.83</v>
      </c>
      <c r="AB12" s="14">
        <f>'Tarea 11'!C12</f>
        <v>8.4</v>
      </c>
      <c r="AC12" s="14">
        <f>'Tarea 12'!C12</f>
        <v>10</v>
      </c>
      <c r="AD12" s="14">
        <f>'Tarea 13'!C12</f>
        <v>10.8</v>
      </c>
      <c r="AE12" s="14">
        <f>'Tarea 14 '!C12</f>
        <v>11.43</v>
      </c>
      <c r="AF12" s="15">
        <f>'Tarea 15'!C12</f>
        <v>9.75</v>
      </c>
      <c r="AG12" s="9">
        <f>E12*0.15+G12*0.15+I12*0.3+Q12+D12*3+J12*0.15+H13*5*0.15</f>
        <v>98.410256410256423</v>
      </c>
      <c r="AH12" s="9">
        <f>(32.5*AG12+750)/40</f>
        <v>98.708333333333343</v>
      </c>
      <c r="AI12" s="172">
        <f>IF(AH12&gt;67.4,MROUND(AH12/10,0.5),"R")</f>
        <v>10</v>
      </c>
      <c r="AJ12" s="177" t="s">
        <v>177</v>
      </c>
    </row>
    <row r="13" spans="1:36" ht="18.75" customHeight="1" x14ac:dyDescent="0.3">
      <c r="A13" s="6">
        <v>12</v>
      </c>
      <c r="B13" s="7">
        <v>424639</v>
      </c>
      <c r="C13" s="7" t="s">
        <v>41</v>
      </c>
      <c r="D13" s="15">
        <f>(SUM(R13:AF13)-SMALL(R13:AF13,1)-SMALL(R13:AF13,2))/13</f>
        <v>8.6471367521367526</v>
      </c>
      <c r="E13" s="10">
        <v>96</v>
      </c>
      <c r="F13" s="11"/>
      <c r="G13" s="10">
        <v>70</v>
      </c>
      <c r="H13" s="11"/>
      <c r="I13" s="11">
        <v>98</v>
      </c>
      <c r="J13" s="11">
        <v>33</v>
      </c>
      <c r="K13" s="18">
        <v>1.5</v>
      </c>
      <c r="L13" s="18">
        <v>4</v>
      </c>
      <c r="M13" s="13">
        <f t="shared" si="0"/>
        <v>7.5</v>
      </c>
      <c r="N13" s="13">
        <f t="shared" si="1"/>
        <v>13.333333333333334</v>
      </c>
      <c r="O13" s="11">
        <v>9</v>
      </c>
      <c r="P13" s="11">
        <v>10</v>
      </c>
      <c r="Q13" s="11">
        <f t="shared" si="2"/>
        <v>10.416666666666668</v>
      </c>
      <c r="R13" s="14">
        <f>'Tarea 1'!C13</f>
        <v>6.75</v>
      </c>
      <c r="S13" s="14">
        <f>'Tarea 2'!C13</f>
        <v>10.73</v>
      </c>
      <c r="T13" s="14">
        <f>'Tarea 3'!C13</f>
        <v>7.62</v>
      </c>
      <c r="U13" s="14">
        <f>'Tarea 4'!C13</f>
        <v>7.08</v>
      </c>
      <c r="V13" s="14">
        <f>'Tarea 5'!C13</f>
        <v>7.5</v>
      </c>
      <c r="W13" s="14">
        <f>'Tarea 6'!C13</f>
        <v>8.5</v>
      </c>
      <c r="X13" s="14">
        <f>'Tarea 7'!C13</f>
        <v>9.2777777777777786</v>
      </c>
      <c r="Y13" s="14">
        <f>'Tarea 8'!C13</f>
        <v>10</v>
      </c>
      <c r="Z13" s="14">
        <f>'Tarea 9'!C13</f>
        <v>6.4</v>
      </c>
      <c r="AA13" s="14">
        <f>'Tarea 10'!C13</f>
        <v>9.7200000000000006</v>
      </c>
      <c r="AB13" s="14">
        <f>'Tarea 11'!C13</f>
        <v>7.55</v>
      </c>
      <c r="AC13" s="14">
        <f>'Tarea 12'!C13</f>
        <v>8.4</v>
      </c>
      <c r="AD13" s="14">
        <f>'Tarea 13'!C13</f>
        <v>7.7</v>
      </c>
      <c r="AE13" s="14">
        <f>'Tarea 14 '!C13</f>
        <v>8.7100000000000009</v>
      </c>
      <c r="AF13" s="15">
        <f>'Tarea 15'!C13</f>
        <v>9.625</v>
      </c>
      <c r="AG13" s="9">
        <f>E13*0.15+G13*0.15+I13*0.3+Q13+D13*3+J13*0.15+H14*5*0.15</f>
        <v>95.608076923076922</v>
      </c>
      <c r="AH13" s="9">
        <f>(32.5*AG13+750)/40</f>
        <v>96.431562499999998</v>
      </c>
      <c r="AI13" s="9">
        <f>IF(AH13&gt;67.4,MROUND(AH13/10,0.5),"R")</f>
        <v>9.5</v>
      </c>
    </row>
    <row r="14" spans="1:36" ht="18.75" customHeight="1" x14ac:dyDescent="0.3">
      <c r="A14" s="6">
        <v>13</v>
      </c>
      <c r="B14" s="7">
        <v>424653</v>
      </c>
      <c r="C14" s="7" t="s">
        <v>42</v>
      </c>
      <c r="D14" s="15">
        <f>(SUM(R14:AF14)-SMALL(R14:AF14,1)-SMALL(R14:AF14,2))/13</f>
        <v>9.7267948717948727</v>
      </c>
      <c r="E14" s="10">
        <v>95</v>
      </c>
      <c r="F14" s="10">
        <v>1</v>
      </c>
      <c r="G14" s="10">
        <v>93</v>
      </c>
      <c r="H14" s="11"/>
      <c r="I14" s="11">
        <v>100</v>
      </c>
      <c r="J14" s="11"/>
      <c r="K14" s="13">
        <v>2</v>
      </c>
      <c r="L14" s="13">
        <v>3</v>
      </c>
      <c r="M14" s="13">
        <f t="shared" si="0"/>
        <v>10</v>
      </c>
      <c r="N14" s="13">
        <f t="shared" si="1"/>
        <v>10</v>
      </c>
      <c r="O14" s="11">
        <v>10</v>
      </c>
      <c r="P14" s="11">
        <v>10</v>
      </c>
      <c r="Q14" s="11">
        <f t="shared" si="2"/>
        <v>10</v>
      </c>
      <c r="R14" s="14">
        <f>'Tarea 1'!C14</f>
        <v>8.75</v>
      </c>
      <c r="S14" s="14">
        <f>'Tarea 2'!C14</f>
        <v>9.82</v>
      </c>
      <c r="T14" s="14">
        <f>'Tarea 3'!C14</f>
        <v>10</v>
      </c>
      <c r="U14" s="14">
        <f>'Tarea 4'!C14</f>
        <v>9.6199999999999992</v>
      </c>
      <c r="V14" s="14">
        <f>'Tarea 5'!C14</f>
        <v>8.6999999999999993</v>
      </c>
      <c r="W14" s="14">
        <f>'Tarea 6'!C14</f>
        <v>9.5</v>
      </c>
      <c r="X14" s="14">
        <f>'Tarea 7'!C14</f>
        <v>9.8333333333333339</v>
      </c>
      <c r="Y14" s="14">
        <f>'Tarea 8'!C14</f>
        <v>11.11</v>
      </c>
      <c r="Z14" s="14">
        <f>'Tarea 9'!C14</f>
        <v>9.1300000000000008</v>
      </c>
      <c r="AA14" s="14">
        <f>'Tarea 10'!C14</f>
        <v>9.61</v>
      </c>
      <c r="AB14" s="14">
        <f>'Tarea 11'!C14</f>
        <v>9.9499999999999993</v>
      </c>
      <c r="AC14" s="14">
        <f>'Tarea 12'!C14</f>
        <v>8.1999999999999993</v>
      </c>
      <c r="AD14" s="14">
        <f>'Tarea 13'!C14</f>
        <v>10</v>
      </c>
      <c r="AE14" s="14">
        <f>'Tarea 14 '!C14</f>
        <v>10</v>
      </c>
      <c r="AF14" s="15">
        <f>'Tarea 15'!C14</f>
        <v>9.125</v>
      </c>
      <c r="AG14" s="9">
        <f>E14*0.15+G14*0.15+I14*0.3+Q14+D14*3+J14*0.15+H15*5*0.15</f>
        <v>97.380384615384628</v>
      </c>
      <c r="AH14" s="9">
        <f>(32.5*AG14+750)/40</f>
        <v>97.87156250000001</v>
      </c>
      <c r="AI14" s="9">
        <f>IF(AH14&gt;67.4,MROUND(AH14/10,0.5),"R")</f>
        <v>10</v>
      </c>
      <c r="AJ14" s="167"/>
    </row>
    <row r="15" spans="1:36" ht="18.75" customHeight="1" x14ac:dyDescent="0.3">
      <c r="A15" s="19">
        <v>14</v>
      </c>
      <c r="B15" s="20">
        <v>311640</v>
      </c>
      <c r="C15" s="20" t="s">
        <v>43</v>
      </c>
      <c r="D15" s="23">
        <f>(SUM(R15:AF15)-SMALL(R15:AF15,1)-SMALL(R15:AF15,2))/13</f>
        <v>5.4230769230769234</v>
      </c>
      <c r="E15" s="21">
        <v>45</v>
      </c>
      <c r="F15" s="21">
        <v>1</v>
      </c>
      <c r="G15" s="21">
        <v>30</v>
      </c>
      <c r="H15" s="22"/>
      <c r="I15" s="22"/>
      <c r="J15" s="22"/>
      <c r="K15" s="21">
        <v>2</v>
      </c>
      <c r="L15" s="21">
        <v>3</v>
      </c>
      <c r="M15" s="21">
        <f t="shared" si="0"/>
        <v>10</v>
      </c>
      <c r="N15" s="21">
        <f t="shared" si="1"/>
        <v>10</v>
      </c>
      <c r="O15" s="22"/>
      <c r="P15" s="22">
        <v>10</v>
      </c>
      <c r="Q15" s="22">
        <f t="shared" si="2"/>
        <v>10</v>
      </c>
      <c r="R15" s="23">
        <f>'Tarea 1'!C15</f>
        <v>7.5</v>
      </c>
      <c r="S15" s="23">
        <f>'Tarea 2'!C15</f>
        <v>8.91</v>
      </c>
      <c r="T15" s="23">
        <f>'Tarea 3'!C15</f>
        <v>9.0500000000000007</v>
      </c>
      <c r="U15" s="23">
        <f>'Tarea 4'!C15</f>
        <v>10.08</v>
      </c>
      <c r="V15" s="23">
        <f>'Tarea 5'!C15</f>
        <v>0</v>
      </c>
      <c r="W15" s="23">
        <f>'Tarea 6'!C15</f>
        <v>0</v>
      </c>
      <c r="X15" s="23">
        <f>'Tarea 7'!C15</f>
        <v>0</v>
      </c>
      <c r="Y15" s="23">
        <f>'Tarea 8'!C15</f>
        <v>8.7799999999999994</v>
      </c>
      <c r="Z15" s="23">
        <f>'Tarea 9'!C15</f>
        <v>6.47</v>
      </c>
      <c r="AA15" s="23">
        <f>'Tarea 10'!C15</f>
        <v>3.94</v>
      </c>
      <c r="AB15" s="23">
        <f>'Tarea 11'!C15</f>
        <v>7.2</v>
      </c>
      <c r="AC15" s="23">
        <f>'Tarea 12'!C15</f>
        <v>0</v>
      </c>
      <c r="AD15" s="23">
        <f>'Tarea 13'!C15</f>
        <v>0</v>
      </c>
      <c r="AE15" s="23">
        <f>'Tarea 14 '!C15</f>
        <v>8.57</v>
      </c>
      <c r="AF15" s="23">
        <f>'Tarea 15'!C15</f>
        <v>0</v>
      </c>
      <c r="AG15" s="9">
        <f>E15*0.15+G15*0.15+I15*0.3+Q15+D15*3+J15*0.15+H16*5*0.15</f>
        <v>37.519230769230774</v>
      </c>
      <c r="AH15" s="9">
        <f>(32.5*AG15+750)/40</f>
        <v>49.234375000000007</v>
      </c>
      <c r="AI15" s="8" t="str">
        <f>IF(AH15&gt;67.4,MROUND(AH15/10,0.5),"R")</f>
        <v>R</v>
      </c>
      <c r="AJ15" s="168"/>
    </row>
    <row r="16" spans="1:36" ht="18.75" customHeight="1" x14ac:dyDescent="0.3">
      <c r="A16" s="6">
        <v>15</v>
      </c>
      <c r="B16" s="7">
        <v>424641</v>
      </c>
      <c r="C16" s="7" t="s">
        <v>44</v>
      </c>
      <c r="D16" s="15">
        <f>(SUM(R16:AF16)-SMALL(R16:AF16,1)-SMALL(R16:AF16,2))/13</f>
        <v>8.7995726495726494</v>
      </c>
      <c r="E16" s="10">
        <v>75</v>
      </c>
      <c r="F16" s="11"/>
      <c r="G16" s="10">
        <v>75</v>
      </c>
      <c r="H16" s="11"/>
      <c r="I16" s="11">
        <v>56</v>
      </c>
      <c r="J16" s="11"/>
      <c r="K16" s="13">
        <v>1</v>
      </c>
      <c r="L16" s="13">
        <v>3</v>
      </c>
      <c r="M16" s="13">
        <f t="shared" si="0"/>
        <v>5</v>
      </c>
      <c r="N16" s="13">
        <f t="shared" si="1"/>
        <v>10</v>
      </c>
      <c r="O16" s="11">
        <v>5</v>
      </c>
      <c r="P16" s="11">
        <v>7</v>
      </c>
      <c r="Q16" s="11">
        <f t="shared" si="2"/>
        <v>7.5</v>
      </c>
      <c r="R16" s="14">
        <f>'Tarea 1'!C16</f>
        <v>10</v>
      </c>
      <c r="S16" s="14">
        <f>'Tarea 2'!C16</f>
        <v>10</v>
      </c>
      <c r="T16" s="14">
        <f>'Tarea 3'!C16</f>
        <v>9.0500000000000007</v>
      </c>
      <c r="U16" s="14">
        <f>'Tarea 4'!C16</f>
        <v>9</v>
      </c>
      <c r="V16" s="14">
        <f>'Tarea 5'!C16</f>
        <v>7</v>
      </c>
      <c r="W16" s="14">
        <f>'Tarea 6'!C16</f>
        <v>8.6999999999999993</v>
      </c>
      <c r="X16" s="14">
        <f>'Tarea 7'!C16</f>
        <v>7.9444444444444446</v>
      </c>
      <c r="Y16" s="14">
        <f>'Tarea 8'!C16</f>
        <v>8.33</v>
      </c>
      <c r="Z16" s="14">
        <f>'Tarea 9'!C16</f>
        <v>6.8</v>
      </c>
      <c r="AA16" s="14">
        <f>'Tarea 10'!C16</f>
        <v>7.44</v>
      </c>
      <c r="AB16" s="14">
        <f>'Tarea 11'!C16</f>
        <v>6.75</v>
      </c>
      <c r="AC16" s="14">
        <f>'Tarea 12'!C16</f>
        <v>9.1999999999999993</v>
      </c>
      <c r="AD16" s="14">
        <f>'Tarea 13'!C16</f>
        <v>8.8000000000000007</v>
      </c>
      <c r="AE16" s="14">
        <f>'Tarea 14 '!C16</f>
        <v>9.43</v>
      </c>
      <c r="AF16" s="15">
        <f>'Tarea 15'!C16</f>
        <v>9.5</v>
      </c>
      <c r="AG16" s="9">
        <f>E16*0.15+G16*0.15+I16*0.3+Q16+D16*3+J16*0.15+H17*5*0.15</f>
        <v>73.198717948717942</v>
      </c>
      <c r="AH16" s="9">
        <f>(32.5*AG16+750)/40</f>
        <v>78.223958333333329</v>
      </c>
      <c r="AI16" s="9">
        <f>IF(AH16&gt;67.4,MROUND(AH16/10,0.5),"R")</f>
        <v>8</v>
      </c>
      <c r="AJ16" s="168"/>
    </row>
    <row r="17" spans="1:36" ht="18.75" customHeight="1" x14ac:dyDescent="0.3">
      <c r="A17" s="6">
        <v>16</v>
      </c>
      <c r="B17" s="7">
        <v>424622</v>
      </c>
      <c r="C17" s="7" t="s">
        <v>45</v>
      </c>
      <c r="D17" s="15">
        <f>(SUM(R17:AF17)-SMALL(R17:AF17,1)-SMALL(R17:AF17,2))/13</f>
        <v>6.0835897435897417</v>
      </c>
      <c r="E17" s="10">
        <v>45</v>
      </c>
      <c r="F17" s="11"/>
      <c r="G17" s="10">
        <v>31</v>
      </c>
      <c r="H17" s="11"/>
      <c r="I17" s="11">
        <v>50</v>
      </c>
      <c r="J17" s="11"/>
      <c r="K17" s="18">
        <v>1</v>
      </c>
      <c r="L17" s="18">
        <v>3</v>
      </c>
      <c r="M17" s="13">
        <f t="shared" si="0"/>
        <v>5</v>
      </c>
      <c r="N17" s="13">
        <f t="shared" si="1"/>
        <v>10</v>
      </c>
      <c r="O17" s="11">
        <v>12</v>
      </c>
      <c r="P17" s="11"/>
      <c r="Q17" s="11">
        <f t="shared" si="2"/>
        <v>7.5</v>
      </c>
      <c r="R17" s="14">
        <f>'Tarea 1'!C17</f>
        <v>9.25</v>
      </c>
      <c r="S17" s="14">
        <f>'Tarea 2'!C17</f>
        <v>3.64</v>
      </c>
      <c r="T17" s="14">
        <f>'Tarea 3'!C17</f>
        <v>5</v>
      </c>
      <c r="U17" s="14">
        <f>'Tarea 4'!C17</f>
        <v>7.23</v>
      </c>
      <c r="V17" s="14">
        <f>'Tarea 5'!C17</f>
        <v>5.3</v>
      </c>
      <c r="W17" s="14">
        <f>'Tarea 6'!C17</f>
        <v>7.8</v>
      </c>
      <c r="X17" s="14">
        <f>'Tarea 7'!C17</f>
        <v>8.1666666666666661</v>
      </c>
      <c r="Y17" s="14">
        <f>'Tarea 8'!C17</f>
        <v>0</v>
      </c>
      <c r="Z17" s="14">
        <f>'Tarea 9'!C17</f>
        <v>4.8</v>
      </c>
      <c r="AA17" s="14">
        <f>'Tarea 10'!C17</f>
        <v>7.33</v>
      </c>
      <c r="AB17" s="14">
        <f>'Tarea 11'!C17</f>
        <v>0</v>
      </c>
      <c r="AC17" s="14">
        <f>'Tarea 12'!C17</f>
        <v>0</v>
      </c>
      <c r="AD17" s="14">
        <f>'Tarea 13'!C17</f>
        <v>5.5</v>
      </c>
      <c r="AE17" s="14">
        <f>'Tarea 14 '!C17</f>
        <v>6.57</v>
      </c>
      <c r="AF17" s="15">
        <f>'Tarea 15'!C17</f>
        <v>8.5</v>
      </c>
      <c r="AG17" s="9">
        <f>E17*0.15+G17*0.15+I17*0.3+Q17+D17*3+J17*0.15+H18*5*0.15</f>
        <v>52.900769230769228</v>
      </c>
      <c r="AH17" s="9">
        <f>(32.5*AG17+750)/40</f>
        <v>61.731874999999988</v>
      </c>
      <c r="AI17" s="8" t="str">
        <f>IF(AH17&gt;67.4,MROUND(AH17/10,0.5),"R")</f>
        <v>R</v>
      </c>
      <c r="AJ17" s="168"/>
    </row>
    <row r="18" spans="1:36" ht="18.75" customHeight="1" x14ac:dyDescent="0.3">
      <c r="A18" s="6">
        <v>17</v>
      </c>
      <c r="B18" s="7">
        <v>424649</v>
      </c>
      <c r="C18" s="7" t="s">
        <v>46</v>
      </c>
      <c r="D18" s="15">
        <f>(SUM(R18:AF18)-SMALL(R18:AF18,1)-SMALL(R18:AF18,2))/13</f>
        <v>9.7394444444444446</v>
      </c>
      <c r="E18" s="10">
        <v>92</v>
      </c>
      <c r="F18" s="11"/>
      <c r="G18" s="10">
        <v>66</v>
      </c>
      <c r="H18" s="10">
        <v>1</v>
      </c>
      <c r="I18" s="10">
        <v>98</v>
      </c>
      <c r="J18" s="10">
        <v>10</v>
      </c>
      <c r="K18" s="13">
        <v>2</v>
      </c>
      <c r="L18" s="13">
        <v>4</v>
      </c>
      <c r="M18" s="13">
        <f t="shared" si="0"/>
        <v>10</v>
      </c>
      <c r="N18" s="13">
        <f t="shared" si="1"/>
        <v>13.333333333333334</v>
      </c>
      <c r="O18" s="10">
        <v>10</v>
      </c>
      <c r="P18" s="10">
        <v>10</v>
      </c>
      <c r="Q18" s="11">
        <f t="shared" si="2"/>
        <v>11.666666666666668</v>
      </c>
      <c r="R18" s="14">
        <f>'Tarea 1'!C18</f>
        <v>8.5</v>
      </c>
      <c r="S18" s="14">
        <f>'Tarea 2'!C18</f>
        <v>10.55</v>
      </c>
      <c r="T18" s="14">
        <f>'Tarea 3'!C18</f>
        <v>9.43</v>
      </c>
      <c r="U18" s="14">
        <f>'Tarea 4'!C18</f>
        <v>9.77</v>
      </c>
      <c r="V18" s="14">
        <f>'Tarea 5'!C18</f>
        <v>8.5</v>
      </c>
      <c r="W18" s="14">
        <f>'Tarea 6'!C18</f>
        <v>9.6999999999999993</v>
      </c>
      <c r="X18" s="14">
        <f>'Tarea 7'!C18</f>
        <v>9.7777777777777786</v>
      </c>
      <c r="Y18" s="14">
        <f>'Tarea 8'!C18</f>
        <v>10</v>
      </c>
      <c r="Z18" s="14">
        <f>'Tarea 9'!C18</f>
        <v>8.8000000000000007</v>
      </c>
      <c r="AA18" s="14">
        <f>'Tarea 10'!C18</f>
        <v>9.7200000000000006</v>
      </c>
      <c r="AB18" s="14">
        <f>'Tarea 11'!C18</f>
        <v>8.6</v>
      </c>
      <c r="AC18" s="14">
        <f>'Tarea 12'!C18</f>
        <v>10.5</v>
      </c>
      <c r="AD18" s="14">
        <f>'Tarea 13'!C18</f>
        <v>10.6</v>
      </c>
      <c r="AE18" s="14">
        <f>'Tarea 14 '!C18</f>
        <v>9.2899999999999991</v>
      </c>
      <c r="AF18" s="15">
        <f>'Tarea 15'!C18</f>
        <v>9.875</v>
      </c>
      <c r="AG18" s="9">
        <f>E18*0.15+G18*0.15+I18*0.3+Q18+D18*3+J18*0.15+H19*5*0.15</f>
        <v>95.484999999999999</v>
      </c>
      <c r="AH18" s="9">
        <f>(32.5*AG18+750)/40</f>
        <v>96.33156249999999</v>
      </c>
      <c r="AI18" s="9">
        <f>IF(AH18&gt;67.4,MROUND(AH18/10,0.5),"R")</f>
        <v>9.5</v>
      </c>
      <c r="AJ18" s="168"/>
    </row>
    <row r="19" spans="1:36" ht="18.75" customHeight="1" x14ac:dyDescent="0.3">
      <c r="A19" s="19">
        <v>18</v>
      </c>
      <c r="B19" s="20">
        <v>424656</v>
      </c>
      <c r="C19" s="20" t="s">
        <v>47</v>
      </c>
      <c r="D19" s="23">
        <f>(SUM(R19:AF19)-SMALL(R19:AF19,1)-SMALL(R19:AF19,2))/13</f>
        <v>4.0030769230769234</v>
      </c>
      <c r="E19" s="21">
        <v>68</v>
      </c>
      <c r="F19" s="22"/>
      <c r="G19" s="22"/>
      <c r="H19" s="22"/>
      <c r="I19" s="22"/>
      <c r="J19" s="22"/>
      <c r="K19" s="21">
        <v>1</v>
      </c>
      <c r="L19" s="21">
        <v>4</v>
      </c>
      <c r="M19" s="21">
        <f t="shared" si="0"/>
        <v>5</v>
      </c>
      <c r="N19" s="21">
        <f t="shared" si="1"/>
        <v>13.333333333333334</v>
      </c>
      <c r="O19" s="22">
        <v>10</v>
      </c>
      <c r="P19" s="22">
        <v>10</v>
      </c>
      <c r="Q19" s="22">
        <f t="shared" si="2"/>
        <v>9.1666666666666679</v>
      </c>
      <c r="R19" s="23">
        <f>'Tarea 1'!C19</f>
        <v>9.5</v>
      </c>
      <c r="S19" s="23">
        <f>'Tarea 2'!C19</f>
        <v>9.82</v>
      </c>
      <c r="T19" s="23">
        <f>'Tarea 3'!C19</f>
        <v>8.57</v>
      </c>
      <c r="U19" s="23">
        <f>'Tarea 4'!C19</f>
        <v>0</v>
      </c>
      <c r="V19" s="23">
        <f>'Tarea 5'!C19</f>
        <v>7.6</v>
      </c>
      <c r="W19" s="23">
        <f>'Tarea 6'!C19</f>
        <v>5.5</v>
      </c>
      <c r="X19" s="23">
        <f>'Tarea 7'!C19</f>
        <v>7.78</v>
      </c>
      <c r="Y19" s="23">
        <f>'Tarea 8'!C19</f>
        <v>0</v>
      </c>
      <c r="Z19" s="23">
        <f>'Tarea 9'!C19</f>
        <v>3.27</v>
      </c>
      <c r="AA19" s="23">
        <f>'Tarea 10'!C19</f>
        <v>0</v>
      </c>
      <c r="AB19" s="23">
        <f>'Tarea 11'!C19</f>
        <v>0</v>
      </c>
      <c r="AC19" s="23">
        <f>'Tarea 12'!C19</f>
        <v>0</v>
      </c>
      <c r="AD19" s="23">
        <f>'Tarea 13'!C19</f>
        <v>0</v>
      </c>
      <c r="AE19" s="23">
        <f>'Tarea 14 '!C19</f>
        <v>0</v>
      </c>
      <c r="AF19" s="23">
        <f>'Tarea 15'!C19</f>
        <v>0</v>
      </c>
      <c r="AG19" s="9">
        <f>E19*0.15+G19*0.15+I19*0.3+Q19+D19*3+J19*0.15+H20*5*0.15</f>
        <v>32.125897435897436</v>
      </c>
      <c r="AH19" s="9">
        <f>(32.5*AG19+750)/40</f>
        <v>44.852291666666666</v>
      </c>
      <c r="AI19" s="8" t="str">
        <f>IF(AH19&gt;67.4,MROUND(AH19/10,0.5),"R")</f>
        <v>R</v>
      </c>
      <c r="AJ19" s="168"/>
    </row>
    <row r="20" spans="1:36" ht="18.75" customHeight="1" x14ac:dyDescent="0.3">
      <c r="A20" s="6">
        <v>19</v>
      </c>
      <c r="B20" s="7">
        <v>424621</v>
      </c>
      <c r="C20" s="7" t="s">
        <v>48</v>
      </c>
      <c r="D20" s="15">
        <f>(SUM(R20:AF20)-SMALL(R20:AF20,1)-SMALL(R20:AF20,2))/13</f>
        <v>7.8071794871794866</v>
      </c>
      <c r="E20" s="10">
        <v>69</v>
      </c>
      <c r="F20" s="11"/>
      <c r="G20" s="10">
        <v>60</v>
      </c>
      <c r="H20" s="10">
        <v>1</v>
      </c>
      <c r="I20" s="10">
        <v>73</v>
      </c>
      <c r="J20" s="10">
        <v>5</v>
      </c>
      <c r="K20" s="13">
        <v>0</v>
      </c>
      <c r="L20" s="13">
        <v>1</v>
      </c>
      <c r="M20" s="13">
        <f t="shared" si="0"/>
        <v>0</v>
      </c>
      <c r="N20" s="13">
        <f t="shared" si="1"/>
        <v>3.3333333333333335</v>
      </c>
      <c r="O20" s="10">
        <v>10</v>
      </c>
      <c r="P20" s="11"/>
      <c r="Q20" s="11">
        <f t="shared" si="2"/>
        <v>2.166666666666667</v>
      </c>
      <c r="R20" s="14">
        <f>'Tarea 1'!C20</f>
        <v>10</v>
      </c>
      <c r="S20" s="14">
        <f>'Tarea 2'!C20</f>
        <v>5.64</v>
      </c>
      <c r="T20" s="14">
        <f>'Tarea 3'!C20</f>
        <v>9.2899999999999991</v>
      </c>
      <c r="U20" s="14">
        <f>'Tarea 4'!C20</f>
        <v>8.69</v>
      </c>
      <c r="V20" s="14">
        <f>'Tarea 5'!C20</f>
        <v>6.5</v>
      </c>
      <c r="W20" s="14">
        <f>'Tarea 6'!C20</f>
        <v>0</v>
      </c>
      <c r="X20" s="14">
        <f>'Tarea 7'!C20</f>
        <v>8.3333333333333339</v>
      </c>
      <c r="Y20" s="14">
        <f>'Tarea 8'!C20</f>
        <v>8.89</v>
      </c>
      <c r="Z20" s="14">
        <f>'Tarea 9'!C20</f>
        <v>6.07</v>
      </c>
      <c r="AA20" s="14">
        <f>'Tarea 10'!C20</f>
        <v>7.5</v>
      </c>
      <c r="AB20" s="14">
        <f>'Tarea 11'!C20</f>
        <v>6.6</v>
      </c>
      <c r="AC20" s="14">
        <f>'Tarea 12'!C20</f>
        <v>7.1</v>
      </c>
      <c r="AD20" s="14">
        <f>'Tarea 13'!C20</f>
        <v>6.7</v>
      </c>
      <c r="AE20" s="14">
        <f>'Tarea 14 '!C20</f>
        <v>7.57</v>
      </c>
      <c r="AF20" s="15">
        <f>'Tarea 15'!C20</f>
        <v>8.25</v>
      </c>
      <c r="AG20" s="9">
        <f>E20*0.15+G20*0.15+I20*0.3+Q20+D20*3+J20*0.15+H21*5*0.15</f>
        <v>67.588205128205118</v>
      </c>
      <c r="AH20" s="9">
        <f>(32.5*AG20+750)/40</f>
        <v>73.665416666666658</v>
      </c>
      <c r="AI20" s="9">
        <f>IF(AH20&gt;67.4,MROUND(AH20/10,0.5),"R")</f>
        <v>7.5</v>
      </c>
      <c r="AJ20" s="168"/>
    </row>
    <row r="21" spans="1:36" ht="18.75" customHeight="1" x14ac:dyDescent="0.3">
      <c r="A21" s="19">
        <v>20</v>
      </c>
      <c r="B21" s="20">
        <v>312734</v>
      </c>
      <c r="C21" s="20" t="s">
        <v>49</v>
      </c>
      <c r="D21" s="23">
        <f>(SUM(R21:AF21)-SMALL(R21:AF21,1)-SMALL(R21:AF21,2))/13</f>
        <v>2.7081196581196583</v>
      </c>
      <c r="E21" s="21">
        <v>40</v>
      </c>
      <c r="F21" s="22"/>
      <c r="G21" s="22"/>
      <c r="H21" s="22"/>
      <c r="I21" s="22"/>
      <c r="J21" s="22"/>
      <c r="K21" s="21">
        <v>2</v>
      </c>
      <c r="L21" s="21">
        <v>0</v>
      </c>
      <c r="M21" s="21">
        <f t="shared" si="0"/>
        <v>10</v>
      </c>
      <c r="N21" s="21">
        <f t="shared" si="1"/>
        <v>0</v>
      </c>
      <c r="O21" s="22">
        <v>0</v>
      </c>
      <c r="P21" s="22">
        <v>0</v>
      </c>
      <c r="Q21" s="22">
        <f t="shared" si="2"/>
        <v>6</v>
      </c>
      <c r="R21" s="23">
        <f>'Tarea 1'!C21</f>
        <v>9.75</v>
      </c>
      <c r="S21" s="23">
        <f>'Tarea 2'!C21</f>
        <v>0.91</v>
      </c>
      <c r="T21" s="23">
        <f>'Tarea 3'!C21</f>
        <v>7</v>
      </c>
      <c r="U21" s="23">
        <f>'Tarea 4'!C21</f>
        <v>4.62</v>
      </c>
      <c r="V21" s="23">
        <f>'Tarea 5'!C21</f>
        <v>3.7</v>
      </c>
      <c r="W21" s="23">
        <f>'Tarea 6'!C21</f>
        <v>0</v>
      </c>
      <c r="X21" s="23">
        <f>'Tarea 7'!C21</f>
        <v>6.5555555555555554</v>
      </c>
      <c r="Y21" s="23">
        <f>'Tarea 8'!C21</f>
        <v>0</v>
      </c>
      <c r="Z21" s="23">
        <f>'Tarea 9'!C21</f>
        <v>2.67</v>
      </c>
      <c r="AA21" s="23">
        <f>'Tarea 10'!C21</f>
        <v>0</v>
      </c>
      <c r="AB21" s="23">
        <f>'Tarea 11'!C21</f>
        <v>0</v>
      </c>
      <c r="AC21" s="23">
        <f>'Tarea 12'!C21</f>
        <v>0</v>
      </c>
      <c r="AD21" s="23">
        <f>'Tarea 13'!C21</f>
        <v>0</v>
      </c>
      <c r="AE21" s="23">
        <f>'Tarea 14 '!C21</f>
        <v>0</v>
      </c>
      <c r="AF21" s="23">
        <f>'Tarea 15'!C21</f>
        <v>0</v>
      </c>
      <c r="AG21" s="9">
        <f>E21*0.15+G21*0.15+I21*0.3+Q21+D21*3+J21*0.15+H22*5*0.15</f>
        <v>20.124358974358977</v>
      </c>
      <c r="AH21" s="9">
        <f>(32.5*AG21+750)/40</f>
        <v>35.101041666666667</v>
      </c>
      <c r="AI21" s="8" t="str">
        <f>IF(AH21&gt;67.4,MROUND(AH21/10,0.5),"R")</f>
        <v>R</v>
      </c>
      <c r="AJ21" s="168"/>
    </row>
    <row r="22" spans="1:36" ht="18.75" customHeight="1" x14ac:dyDescent="0.3">
      <c r="A22" s="6">
        <v>21</v>
      </c>
      <c r="B22" s="7">
        <v>255300</v>
      </c>
      <c r="C22" s="7" t="s">
        <v>50</v>
      </c>
      <c r="D22" s="15">
        <f>(SUM(R22:AF22)-SMALL(R22:AF22,1)-SMALL(R22:AF22,2))/13</f>
        <v>9.0591880341880344</v>
      </c>
      <c r="E22" s="10">
        <v>69</v>
      </c>
      <c r="F22" s="11"/>
      <c r="G22" s="10">
        <v>42</v>
      </c>
      <c r="H22" s="11"/>
      <c r="I22" s="11">
        <v>69</v>
      </c>
      <c r="J22" s="11"/>
      <c r="K22" s="13">
        <v>2</v>
      </c>
      <c r="L22" s="13">
        <v>3</v>
      </c>
      <c r="M22" s="13">
        <f t="shared" si="0"/>
        <v>10</v>
      </c>
      <c r="N22" s="13">
        <f t="shared" si="1"/>
        <v>10</v>
      </c>
      <c r="O22" s="11">
        <v>10</v>
      </c>
      <c r="P22" s="11">
        <v>10</v>
      </c>
      <c r="Q22" s="11">
        <f t="shared" si="2"/>
        <v>10</v>
      </c>
      <c r="R22" s="14">
        <f>'Tarea 1'!C22</f>
        <v>9.75</v>
      </c>
      <c r="S22" s="14">
        <f>'Tarea 2'!C22</f>
        <v>7.82</v>
      </c>
      <c r="T22" s="14">
        <f>'Tarea 3'!C22</f>
        <v>8.1</v>
      </c>
      <c r="U22" s="14">
        <f>'Tarea 4'!C22</f>
        <v>10.46</v>
      </c>
      <c r="V22" s="14">
        <f>'Tarea 5'!C22</f>
        <v>6.8</v>
      </c>
      <c r="W22" s="14">
        <f>'Tarea 6'!C22</f>
        <v>8.8000000000000007</v>
      </c>
      <c r="X22" s="14">
        <f>'Tarea 7'!C22</f>
        <v>7.9444444444444446</v>
      </c>
      <c r="Y22" s="14">
        <f>'Tarea 8'!C22</f>
        <v>10</v>
      </c>
      <c r="Z22" s="14">
        <f>'Tarea 9'!C22</f>
        <v>7.27</v>
      </c>
      <c r="AA22" s="14">
        <f>'Tarea 10'!C22</f>
        <v>9.5</v>
      </c>
      <c r="AB22" s="14">
        <f>'Tarea 11'!C22</f>
        <v>8.25</v>
      </c>
      <c r="AC22" s="14">
        <f>'Tarea 12'!C22</f>
        <v>8.5</v>
      </c>
      <c r="AD22" s="14">
        <f>'Tarea 13'!C22</f>
        <v>9.1999999999999993</v>
      </c>
      <c r="AE22" s="14">
        <f>'Tarea 14 '!C22</f>
        <v>9.57</v>
      </c>
      <c r="AF22" s="15">
        <f>'Tarea 15'!C22</f>
        <v>9.875</v>
      </c>
      <c r="AG22" s="9">
        <f>E22*0.15+G22*0.15+I22*0.3+Q22+D22*3+J22*0.15+H23*5*0.15</f>
        <v>74.527564102564099</v>
      </c>
      <c r="AH22" s="9">
        <f>(32.5*AG22+750)/40</f>
        <v>79.30364583333332</v>
      </c>
      <c r="AI22" s="9">
        <f>IF(AH22&gt;67.4,MROUND(AH22/10,0.5),"R")</f>
        <v>8</v>
      </c>
      <c r="AJ22" s="168"/>
    </row>
    <row r="23" spans="1:36" ht="18.75" customHeight="1" x14ac:dyDescent="0.3">
      <c r="A23" s="6">
        <v>22</v>
      </c>
      <c r="B23" s="7">
        <v>313290</v>
      </c>
      <c r="C23" s="7" t="s">
        <v>51</v>
      </c>
      <c r="D23" s="15">
        <f>(SUM(R23:AF23)-SMALL(R23:AF23,1)-SMALL(R23:AF23,2))/13</f>
        <v>6.8188461538461533</v>
      </c>
      <c r="E23" s="10">
        <v>31</v>
      </c>
      <c r="F23" s="11"/>
      <c r="G23" s="10">
        <v>10</v>
      </c>
      <c r="H23" s="11"/>
      <c r="I23" s="11">
        <v>33</v>
      </c>
      <c r="J23" s="11"/>
      <c r="K23" s="18">
        <v>1</v>
      </c>
      <c r="L23" s="18">
        <v>2</v>
      </c>
      <c r="M23" s="13">
        <f t="shared" si="0"/>
        <v>5</v>
      </c>
      <c r="N23" s="13">
        <f t="shared" si="1"/>
        <v>6.666666666666667</v>
      </c>
      <c r="O23" s="11">
        <v>10</v>
      </c>
      <c r="P23" s="11">
        <v>10</v>
      </c>
      <c r="Q23" s="11">
        <f t="shared" si="2"/>
        <v>5.8333333333333339</v>
      </c>
      <c r="R23" s="14">
        <f>'Tarea 1'!C23</f>
        <v>5.5</v>
      </c>
      <c r="S23" s="14">
        <f>'Tarea 2'!C23</f>
        <v>8.73</v>
      </c>
      <c r="T23" s="14">
        <f>'Tarea 3'!C23</f>
        <v>6.67</v>
      </c>
      <c r="U23" s="14">
        <f>'Tarea 4'!C23</f>
        <v>6.69</v>
      </c>
      <c r="V23" s="14">
        <f>'Tarea 5'!C23</f>
        <v>5.9</v>
      </c>
      <c r="W23" s="14">
        <f>'Tarea 6'!C23</f>
        <v>9</v>
      </c>
      <c r="X23" s="14">
        <f>'Tarea 7'!C23</f>
        <v>5.0599999999999996</v>
      </c>
      <c r="Y23" s="14">
        <f>'Tarea 8'!C23</f>
        <v>9.44</v>
      </c>
      <c r="Z23" s="14">
        <f>'Tarea 9'!C23</f>
        <v>3.53</v>
      </c>
      <c r="AA23" s="14">
        <f>'Tarea 10'!C23</f>
        <v>7.78</v>
      </c>
      <c r="AB23" s="14">
        <f>'Tarea 11'!C23</f>
        <v>3.1</v>
      </c>
      <c r="AC23" s="14">
        <f>'Tarea 12'!C23</f>
        <v>7.2</v>
      </c>
      <c r="AD23" s="14">
        <f>'Tarea 13'!C23</f>
        <v>3.8</v>
      </c>
      <c r="AE23" s="14">
        <f>'Tarea 14 '!C23</f>
        <v>4</v>
      </c>
      <c r="AF23" s="15">
        <f>'Tarea 15'!C23</f>
        <v>8.875</v>
      </c>
      <c r="AG23" s="9">
        <f>E23*0.15+G23*0.15+I23*0.3+Q23+D23*3+J23*0.15+H24*5*0.15</f>
        <v>42.339871794871797</v>
      </c>
      <c r="AH23" s="9">
        <f>(32.5*AG23+750)/40</f>
        <v>53.151145833333338</v>
      </c>
      <c r="AI23" s="8" t="str">
        <f>IF(AH23&gt;67.4,MROUND(AH23/10,0.5),"R")</f>
        <v>R</v>
      </c>
      <c r="AJ23" s="168"/>
    </row>
    <row r="24" spans="1:36" ht="18.75" customHeight="1" x14ac:dyDescent="0.3">
      <c r="A24" s="6">
        <v>23</v>
      </c>
      <c r="B24" s="7">
        <v>311911</v>
      </c>
      <c r="C24" s="7" t="s">
        <v>52</v>
      </c>
      <c r="D24" s="15">
        <f>(SUM(R24:AF24)-SMALL(R24:AF24,1)-SMALL(R24:AF24,2))/13</f>
        <v>9.2546153846153842</v>
      </c>
      <c r="E24" s="10">
        <v>84</v>
      </c>
      <c r="F24" s="10">
        <v>1</v>
      </c>
      <c r="G24" s="10">
        <v>63</v>
      </c>
      <c r="H24" s="11"/>
      <c r="I24" s="11">
        <v>71</v>
      </c>
      <c r="J24" s="11"/>
      <c r="K24" s="13">
        <v>1</v>
      </c>
      <c r="L24" s="13">
        <v>2</v>
      </c>
      <c r="M24" s="13">
        <f t="shared" si="0"/>
        <v>5</v>
      </c>
      <c r="N24" s="13">
        <f t="shared" si="1"/>
        <v>6.666666666666667</v>
      </c>
      <c r="O24" s="11">
        <v>13</v>
      </c>
      <c r="P24" s="11">
        <v>10</v>
      </c>
      <c r="Q24" s="11">
        <f t="shared" si="2"/>
        <v>5.8333333333333339</v>
      </c>
      <c r="R24" s="14">
        <f>'Tarea 1'!C24</f>
        <v>9.75</v>
      </c>
      <c r="S24" s="14">
        <f>'Tarea 2'!C24</f>
        <v>9.09</v>
      </c>
      <c r="T24" s="14">
        <f>'Tarea 3'!C24</f>
        <v>7.14</v>
      </c>
      <c r="U24" s="14">
        <f>'Tarea 4'!C24</f>
        <v>10.23</v>
      </c>
      <c r="V24" s="14">
        <f>'Tarea 5'!C24</f>
        <v>7.8</v>
      </c>
      <c r="W24" s="14">
        <f>'Tarea 6'!C24</f>
        <v>10</v>
      </c>
      <c r="X24" s="14">
        <f>'Tarea 7'!C24</f>
        <v>9.5</v>
      </c>
      <c r="Y24" s="14">
        <f>'Tarea 8'!C24</f>
        <v>10.56</v>
      </c>
      <c r="Z24" s="14">
        <f>'Tarea 9'!C24</f>
        <v>9.8000000000000007</v>
      </c>
      <c r="AA24" s="14">
        <f>'Tarea 10'!C24</f>
        <v>8.61</v>
      </c>
      <c r="AB24" s="14">
        <f>'Tarea 11'!C24</f>
        <v>9.1999999999999993</v>
      </c>
      <c r="AC24" s="14">
        <f>'Tarea 12'!C24</f>
        <v>8.6999999999999993</v>
      </c>
      <c r="AD24" s="14">
        <f>'Tarea 13'!C24</f>
        <v>0</v>
      </c>
      <c r="AE24" s="14">
        <f>'Tarea 14 '!C24</f>
        <v>9.57</v>
      </c>
      <c r="AF24" s="15">
        <f>'Tarea 15'!C24</f>
        <v>7.5</v>
      </c>
      <c r="AG24" s="9">
        <f>E24*0.15+G24*0.15+I24*0.3+Q24+D24*3+J24*0.15+H25*5*0.15</f>
        <v>76.947179487179483</v>
      </c>
      <c r="AH24" s="9">
        <f>(32.5*AG24+750)/40</f>
        <v>81.26958333333333</v>
      </c>
      <c r="AI24" s="9">
        <f>IF(AH24&gt;67.4,MROUND(AH24/10,0.5),"R")</f>
        <v>8</v>
      </c>
      <c r="AJ24" s="168"/>
    </row>
    <row r="25" spans="1:36" ht="18.75" customHeight="1" x14ac:dyDescent="0.3">
      <c r="A25" s="6">
        <v>24</v>
      </c>
      <c r="B25" s="7">
        <v>312523</v>
      </c>
      <c r="C25" s="7" t="s">
        <v>53</v>
      </c>
      <c r="D25" s="15">
        <f>(SUM(R25:AF25)-SMALL(R25:AF25,1)-SMALL(R25:AF25,2))/13</f>
        <v>4.4300000000000006</v>
      </c>
      <c r="E25" s="10">
        <v>63</v>
      </c>
      <c r="F25" s="11"/>
      <c r="G25" s="10">
        <v>24</v>
      </c>
      <c r="H25" s="11"/>
      <c r="I25" s="11">
        <v>44</v>
      </c>
      <c r="J25" s="11"/>
      <c r="K25" s="18">
        <v>1.5</v>
      </c>
      <c r="L25" s="18">
        <v>4</v>
      </c>
      <c r="M25" s="13">
        <f t="shared" si="0"/>
        <v>7.5</v>
      </c>
      <c r="N25" s="13">
        <f t="shared" si="1"/>
        <v>13.333333333333334</v>
      </c>
      <c r="O25" s="11">
        <v>10</v>
      </c>
      <c r="P25" s="11"/>
      <c r="Q25" s="11">
        <f t="shared" si="2"/>
        <v>10.416666666666668</v>
      </c>
      <c r="R25" s="14">
        <f>'Tarea 1'!C25</f>
        <v>0</v>
      </c>
      <c r="S25" s="14">
        <f>'Tarea 2'!C25</f>
        <v>6.73</v>
      </c>
      <c r="T25" s="14">
        <f>'Tarea 3'!C25</f>
        <v>7.14</v>
      </c>
      <c r="U25" s="14">
        <f>'Tarea 4'!C25</f>
        <v>6.62</v>
      </c>
      <c r="V25" s="14">
        <f>'Tarea 5'!C25</f>
        <v>2.2999999999999998</v>
      </c>
      <c r="W25" s="14">
        <f>'Tarea 6'!C25</f>
        <v>5.8</v>
      </c>
      <c r="X25" s="14">
        <f>'Tarea 7'!C25</f>
        <v>5.44</v>
      </c>
      <c r="Y25" s="14">
        <f>'Tarea 8'!C25</f>
        <v>0</v>
      </c>
      <c r="Z25" s="14">
        <f>'Tarea 9'!C25</f>
        <v>2.4700000000000002</v>
      </c>
      <c r="AA25" s="14">
        <f>'Tarea 10'!C25</f>
        <v>6.56</v>
      </c>
      <c r="AB25" s="14">
        <f>'Tarea 11'!C25</f>
        <v>1.7</v>
      </c>
      <c r="AC25" s="14">
        <f>'Tarea 12'!C25</f>
        <v>6.1</v>
      </c>
      <c r="AD25" s="14">
        <f>'Tarea 13'!C25</f>
        <v>2.2999999999999998</v>
      </c>
      <c r="AE25" s="14">
        <f>'Tarea 14 '!C25</f>
        <v>4.43</v>
      </c>
      <c r="AF25" s="15">
        <f>'Tarea 15'!C25</f>
        <v>0</v>
      </c>
      <c r="AG25" s="9">
        <f>E25*0.15+G25*0.15+I25*0.3+Q25+D25*3+J25*0.15+H26*5*0.15</f>
        <v>49.956666666666678</v>
      </c>
      <c r="AH25" s="9">
        <f>(32.5*AG25+750)/40</f>
        <v>59.339791666666677</v>
      </c>
      <c r="AI25" s="8" t="str">
        <f>IF(AH25&gt;67.4,MROUND(AH25/10,0.5),"R")</f>
        <v>R</v>
      </c>
      <c r="AJ25" s="168"/>
    </row>
    <row r="26" spans="1:36" ht="18.75" customHeight="1" x14ac:dyDescent="0.3">
      <c r="A26" s="6">
        <v>25</v>
      </c>
      <c r="B26" s="7">
        <v>312695</v>
      </c>
      <c r="C26" s="7" t="s">
        <v>54</v>
      </c>
      <c r="D26" s="15">
        <f>(SUM(R26:AF26)-SMALL(R26:AF26,1)-SMALL(R26:AF26,2))/13</f>
        <v>8.2871794871794879</v>
      </c>
      <c r="E26" s="10">
        <v>68</v>
      </c>
      <c r="F26" s="11"/>
      <c r="G26" s="10">
        <v>39</v>
      </c>
      <c r="H26" s="11"/>
      <c r="I26" s="11">
        <v>51</v>
      </c>
      <c r="J26" s="11">
        <v>10</v>
      </c>
      <c r="K26" s="13">
        <v>1.5</v>
      </c>
      <c r="L26" s="13">
        <v>4</v>
      </c>
      <c r="M26" s="13">
        <f t="shared" si="0"/>
        <v>7.5</v>
      </c>
      <c r="N26" s="13">
        <f t="shared" si="1"/>
        <v>13.333333333333334</v>
      </c>
      <c r="O26" s="11">
        <v>10</v>
      </c>
      <c r="P26" s="11"/>
      <c r="Q26" s="11">
        <f t="shared" si="2"/>
        <v>10.416666666666668</v>
      </c>
      <c r="R26" s="14">
        <f>'Tarea 1'!C26</f>
        <v>10</v>
      </c>
      <c r="S26" s="14">
        <f>'Tarea 2'!C26</f>
        <v>9.64</v>
      </c>
      <c r="T26" s="14">
        <f>'Tarea 3'!C26</f>
        <v>7.62</v>
      </c>
      <c r="U26" s="14">
        <f>'Tarea 4'!C26</f>
        <v>7.62</v>
      </c>
      <c r="V26" s="14">
        <f>'Tarea 5'!C26</f>
        <v>7.4</v>
      </c>
      <c r="W26" s="14">
        <f>'Tarea 6'!C26</f>
        <v>9</v>
      </c>
      <c r="X26" s="14">
        <f>'Tarea 7'!C26</f>
        <v>9.3333333333333339</v>
      </c>
      <c r="Y26" s="14">
        <f>'Tarea 8'!C26</f>
        <v>8.89</v>
      </c>
      <c r="Z26" s="14">
        <f>'Tarea 9'!C26</f>
        <v>0</v>
      </c>
      <c r="AA26" s="14">
        <f>'Tarea 10'!C26</f>
        <v>4.4400000000000004</v>
      </c>
      <c r="AB26" s="14">
        <f>'Tarea 11'!C26</f>
        <v>3.4</v>
      </c>
      <c r="AC26" s="14">
        <f>'Tarea 12'!C26</f>
        <v>7.6</v>
      </c>
      <c r="AD26" s="14">
        <f>'Tarea 13'!C26</f>
        <v>8.9</v>
      </c>
      <c r="AE26" s="14">
        <f>'Tarea 14 '!C26</f>
        <v>7.29</v>
      </c>
      <c r="AF26" s="15">
        <f>'Tarea 15'!C26</f>
        <v>10</v>
      </c>
      <c r="AG26" s="9">
        <f>E26*0.15+G26*0.15+I26*0.3+Q26+D26*3+J26*0.15+H27*5*0.15</f>
        <v>68.128205128205138</v>
      </c>
      <c r="AH26" s="9">
        <f>(32.5*AG26+750)/40</f>
        <v>74.104166666666671</v>
      </c>
      <c r="AI26" s="9">
        <f>IF(AH26&gt;67.4,MROUND(AH26/10,0.5),"R")</f>
        <v>7.5</v>
      </c>
      <c r="AJ26" s="168"/>
    </row>
    <row r="27" spans="1:36" ht="18.75" customHeight="1" x14ac:dyDescent="0.3">
      <c r="A27" s="19">
        <v>26</v>
      </c>
      <c r="B27" s="20">
        <v>424630</v>
      </c>
      <c r="C27" s="20" t="s">
        <v>55</v>
      </c>
      <c r="D27" s="23">
        <f>(SUM(R27:AF27)-SMALL(R27:AF27,1)-SMALL(R27:AF27,2))/13</f>
        <v>1.3638461538461539</v>
      </c>
      <c r="E27" s="22"/>
      <c r="F27" s="22"/>
      <c r="G27" s="22"/>
      <c r="H27" s="22"/>
      <c r="I27" s="22"/>
      <c r="J27" s="22"/>
      <c r="K27" s="21">
        <v>1</v>
      </c>
      <c r="L27" s="22"/>
      <c r="M27" s="21">
        <f t="shared" si="0"/>
        <v>5</v>
      </c>
      <c r="N27" s="22">
        <f t="shared" si="1"/>
        <v>0</v>
      </c>
      <c r="O27" s="22">
        <v>0</v>
      </c>
      <c r="P27" s="22"/>
      <c r="Q27" s="22">
        <f t="shared" si="2"/>
        <v>3</v>
      </c>
      <c r="R27" s="23">
        <f>'Tarea 1'!C27</f>
        <v>9.25</v>
      </c>
      <c r="S27" s="23">
        <f>'Tarea 2'!C27</f>
        <v>0</v>
      </c>
      <c r="T27" s="23">
        <f>'Tarea 3'!C27</f>
        <v>8.48</v>
      </c>
      <c r="U27" s="23">
        <f>'Tarea 4'!C27</f>
        <v>0</v>
      </c>
      <c r="V27" s="23">
        <f>'Tarea 5'!C27</f>
        <v>0</v>
      </c>
      <c r="W27" s="23">
        <f>'Tarea 6'!C27</f>
        <v>0</v>
      </c>
      <c r="X27" s="23">
        <f>'Tarea 7'!C27</f>
        <v>0</v>
      </c>
      <c r="Y27" s="23">
        <f>'Tarea 8'!C27</f>
        <v>0</v>
      </c>
      <c r="Z27" s="23">
        <f>'Tarea 9'!C27</f>
        <v>0</v>
      </c>
      <c r="AA27" s="23">
        <f>'Tarea 10'!C27</f>
        <v>0</v>
      </c>
      <c r="AB27" s="23">
        <f>'Tarea 11'!C27</f>
        <v>0</v>
      </c>
      <c r="AC27" s="23">
        <f>'Tarea 12'!C27</f>
        <v>0</v>
      </c>
      <c r="AD27" s="23">
        <f>'Tarea 13'!C27</f>
        <v>0</v>
      </c>
      <c r="AE27" s="23">
        <f>'Tarea 14 '!C27</f>
        <v>0</v>
      </c>
      <c r="AF27" s="23">
        <f>'Tarea 15'!C27</f>
        <v>0</v>
      </c>
      <c r="AG27" s="9">
        <f>E27*0.15+G27*0.15+I27*0.3+Q27+D27*3+J27*0.15+H28*5*0.15</f>
        <v>7.0915384615384616</v>
      </c>
      <c r="AH27" s="9">
        <f>(32.5*AG27+750)/40</f>
        <v>24.511875</v>
      </c>
      <c r="AI27" s="8" t="str">
        <f>IF(AH27&gt;67.4,MROUND(AH27/10,0.5),"R")</f>
        <v>R</v>
      </c>
      <c r="AJ27" s="168"/>
    </row>
    <row r="28" spans="1:36" ht="18.75" customHeight="1" x14ac:dyDescent="0.3">
      <c r="A28" s="6">
        <v>27</v>
      </c>
      <c r="B28" s="7">
        <v>424637</v>
      </c>
      <c r="C28" s="7" t="s">
        <v>56</v>
      </c>
      <c r="D28" s="15">
        <f>(SUM(R28:AF28)-SMALL(R28:AF28,1)-SMALL(R28:AF28,2))/13</f>
        <v>5.7069230769230765</v>
      </c>
      <c r="E28" s="10">
        <v>75</v>
      </c>
      <c r="F28" s="11"/>
      <c r="G28" s="10">
        <v>29</v>
      </c>
      <c r="H28" s="11"/>
      <c r="I28" s="11">
        <v>39</v>
      </c>
      <c r="J28" s="11">
        <v>5</v>
      </c>
      <c r="K28" s="13">
        <v>2</v>
      </c>
      <c r="L28" s="13">
        <v>3</v>
      </c>
      <c r="M28" s="13">
        <f t="shared" si="0"/>
        <v>10</v>
      </c>
      <c r="N28" s="13">
        <f t="shared" si="1"/>
        <v>10</v>
      </c>
      <c r="O28" s="11">
        <v>10</v>
      </c>
      <c r="P28" s="11">
        <v>10</v>
      </c>
      <c r="Q28" s="11">
        <f t="shared" si="2"/>
        <v>10</v>
      </c>
      <c r="R28" s="14">
        <f>'Tarea 1'!C28</f>
        <v>8.5</v>
      </c>
      <c r="S28" s="14">
        <f>'Tarea 2'!C28</f>
        <v>3.27</v>
      </c>
      <c r="T28" s="14">
        <f>'Tarea 3'!C28</f>
        <v>7.05</v>
      </c>
      <c r="U28" s="14">
        <f>'Tarea 4'!C28</f>
        <v>5.15</v>
      </c>
      <c r="V28" s="14">
        <f>'Tarea 5'!C28</f>
        <v>5.6</v>
      </c>
      <c r="W28" s="14">
        <f>'Tarea 6'!C28</f>
        <v>0</v>
      </c>
      <c r="X28" s="14">
        <f>'Tarea 7'!C28</f>
        <v>4.83</v>
      </c>
      <c r="Y28" s="14">
        <f>'Tarea 8'!C28</f>
        <v>0</v>
      </c>
      <c r="Z28" s="14">
        <f>'Tarea 9'!C28</f>
        <v>2.73</v>
      </c>
      <c r="AA28" s="14">
        <f>'Tarea 10'!C28</f>
        <v>6.44</v>
      </c>
      <c r="AB28" s="14">
        <f>'Tarea 11'!C28</f>
        <v>3.2</v>
      </c>
      <c r="AC28" s="14">
        <f>'Tarea 12'!C28</f>
        <v>4.8</v>
      </c>
      <c r="AD28" s="14">
        <f>'Tarea 13'!C28</f>
        <v>5.8</v>
      </c>
      <c r="AE28" s="14">
        <f>'Tarea 14 '!C28</f>
        <v>7.57</v>
      </c>
      <c r="AF28" s="15">
        <f>'Tarea 15'!C28</f>
        <v>9.25</v>
      </c>
      <c r="AG28" s="9">
        <f>E28*0.15+G28*0.15+I28*0.3+Q28+D28*3+J28*0.15+H29*5*0.15</f>
        <v>55.920769230769224</v>
      </c>
      <c r="AH28" s="9">
        <f>(32.5*AG28+750)/40</f>
        <v>64.185624999999987</v>
      </c>
      <c r="AI28" s="8" t="str">
        <f>IF(AH28&gt;67.4,MROUND(AH28/10,0.5),"R")</f>
        <v>R</v>
      </c>
      <c r="AJ28" s="168"/>
    </row>
    <row r="29" spans="1:36" ht="18.75" customHeight="1" x14ac:dyDescent="0.3">
      <c r="A29" s="6">
        <v>28</v>
      </c>
      <c r="B29" s="7">
        <v>312637</v>
      </c>
      <c r="C29" s="7" t="s">
        <v>57</v>
      </c>
      <c r="D29" s="15">
        <f>(SUM(R29:AF29)-SMALL(R29:AF29,1)-SMALL(R29:AF29,2))/13</f>
        <v>8.470940170940171</v>
      </c>
      <c r="E29" s="10">
        <v>81</v>
      </c>
      <c r="F29" s="11"/>
      <c r="G29" s="10">
        <v>19</v>
      </c>
      <c r="H29" s="10">
        <v>1</v>
      </c>
      <c r="I29" s="10">
        <v>51</v>
      </c>
      <c r="J29" s="10">
        <v>8</v>
      </c>
      <c r="K29" s="18">
        <v>1</v>
      </c>
      <c r="L29" s="18">
        <v>3</v>
      </c>
      <c r="M29" s="13">
        <f t="shared" si="0"/>
        <v>5</v>
      </c>
      <c r="N29" s="13">
        <f t="shared" si="1"/>
        <v>10</v>
      </c>
      <c r="O29" s="10">
        <v>10</v>
      </c>
      <c r="P29" s="10">
        <v>10</v>
      </c>
      <c r="Q29" s="11">
        <f t="shared" si="2"/>
        <v>7.5</v>
      </c>
      <c r="R29" s="14">
        <f>'Tarea 1'!C29</f>
        <v>9.75</v>
      </c>
      <c r="S29" s="14">
        <f>'Tarea 2'!C29</f>
        <v>8</v>
      </c>
      <c r="T29" s="14">
        <f>'Tarea 3'!C29</f>
        <v>7.33</v>
      </c>
      <c r="U29" s="14">
        <f>'Tarea 4'!C29</f>
        <v>8.31</v>
      </c>
      <c r="V29" s="14">
        <f>'Tarea 5'!C29</f>
        <v>7</v>
      </c>
      <c r="W29" s="14">
        <f>'Tarea 6'!C29</f>
        <v>8.4</v>
      </c>
      <c r="X29" s="14">
        <f>'Tarea 7'!C29</f>
        <v>8.2222222222222214</v>
      </c>
      <c r="Y29" s="14">
        <f>'Tarea 8'!C29</f>
        <v>10</v>
      </c>
      <c r="Z29" s="14">
        <f>'Tarea 9'!C29</f>
        <v>7.27</v>
      </c>
      <c r="AA29" s="14">
        <f>'Tarea 10'!C29</f>
        <v>8</v>
      </c>
      <c r="AB29" s="14">
        <f>'Tarea 11'!C29</f>
        <v>6.45</v>
      </c>
      <c r="AC29" s="14">
        <f>'Tarea 12'!C29</f>
        <v>9.4</v>
      </c>
      <c r="AD29" s="14">
        <f>'Tarea 13'!C29</f>
        <v>7.3</v>
      </c>
      <c r="AE29" s="14">
        <f>'Tarea 14 '!C29</f>
        <v>9.14</v>
      </c>
      <c r="AF29" s="15">
        <f>'Tarea 15'!C29</f>
        <v>9</v>
      </c>
      <c r="AG29" s="9">
        <f>E29*0.15+G29*0.15+I29*0.3+Q29+D29*3+J29*0.15+H30*5*0.15</f>
        <v>64.412820512820517</v>
      </c>
      <c r="AH29" s="9">
        <f>(32.5*AG29+750)/40</f>
        <v>71.085416666666674</v>
      </c>
      <c r="AI29" s="9">
        <f>IF(AH29&gt;67.4,MROUND(AH29/10,0.5),"R")</f>
        <v>7</v>
      </c>
      <c r="AJ29" s="168"/>
    </row>
    <row r="30" spans="1:36" ht="18.75" customHeight="1" x14ac:dyDescent="0.3">
      <c r="A30" s="6">
        <v>29</v>
      </c>
      <c r="B30" s="7">
        <v>424634</v>
      </c>
      <c r="C30" s="7" t="s">
        <v>58</v>
      </c>
      <c r="D30" s="15">
        <f>(SUM(R30:AF30)-SMALL(R30:AF30,1)-SMALL(R30:AF30,2))/13</f>
        <v>7.2861538461538462</v>
      </c>
      <c r="E30" s="10">
        <v>74</v>
      </c>
      <c r="F30" s="11"/>
      <c r="G30" s="10">
        <v>60</v>
      </c>
      <c r="H30" s="11"/>
      <c r="I30" s="11">
        <v>78</v>
      </c>
      <c r="J30" s="11">
        <v>10</v>
      </c>
      <c r="K30" s="13">
        <v>2</v>
      </c>
      <c r="L30" s="13">
        <v>4</v>
      </c>
      <c r="M30" s="13">
        <f t="shared" si="0"/>
        <v>10</v>
      </c>
      <c r="N30" s="13">
        <f t="shared" si="1"/>
        <v>13.333333333333334</v>
      </c>
      <c r="O30" s="11">
        <v>10</v>
      </c>
      <c r="P30" s="11">
        <v>7</v>
      </c>
      <c r="Q30" s="11">
        <f t="shared" si="2"/>
        <v>11.666666666666668</v>
      </c>
      <c r="R30" s="14">
        <f>'Tarea 1'!C30</f>
        <v>8.5</v>
      </c>
      <c r="S30" s="14">
        <f>'Tarea 2'!C30</f>
        <v>8.18</v>
      </c>
      <c r="T30" s="14">
        <f>'Tarea 3'!C30</f>
        <v>9.52</v>
      </c>
      <c r="U30" s="14">
        <f>'Tarea 4'!C30</f>
        <v>8.3800000000000008</v>
      </c>
      <c r="V30" s="14">
        <f>'Tarea 5'!C30</f>
        <v>6.3</v>
      </c>
      <c r="W30" s="14">
        <f>'Tarea 6'!C30</f>
        <v>9.4</v>
      </c>
      <c r="X30" s="14">
        <f>'Tarea 7'!C30</f>
        <v>8.67</v>
      </c>
      <c r="Y30" s="14">
        <f>'Tarea 8'!C30</f>
        <v>0</v>
      </c>
      <c r="Z30" s="14">
        <f>'Tarea 9'!C30</f>
        <v>6.13</v>
      </c>
      <c r="AA30" s="14">
        <f>'Tarea 10'!C30</f>
        <v>7.89</v>
      </c>
      <c r="AB30" s="14">
        <f>'Tarea 11'!C30</f>
        <v>0</v>
      </c>
      <c r="AC30" s="14">
        <f>'Tarea 12'!C30</f>
        <v>6.6</v>
      </c>
      <c r="AD30" s="14">
        <f>'Tarea 13'!C30</f>
        <v>5.9</v>
      </c>
      <c r="AE30" s="14">
        <f>'Tarea 14 '!C30</f>
        <v>0</v>
      </c>
      <c r="AF30" s="15">
        <f>'Tarea 15'!C30</f>
        <v>9.25</v>
      </c>
      <c r="AG30" s="9">
        <f>E30*0.15+G30*0.15+I30*0.3+Q30+D30*3+J30*0.15+H31*5*0.15</f>
        <v>78.525128205128212</v>
      </c>
      <c r="AH30" s="9">
        <f>(32.5*AG30+750)/40</f>
        <v>82.551666666666677</v>
      </c>
      <c r="AI30" s="9">
        <f>IF(AH30&gt;67.4,MROUND(AH30/10,0.5),"R")</f>
        <v>8.5</v>
      </c>
      <c r="AJ30" s="168"/>
    </row>
    <row r="31" spans="1:36" ht="18.75" customHeight="1" x14ac:dyDescent="0.3">
      <c r="A31" s="6">
        <v>30</v>
      </c>
      <c r="B31" s="7">
        <v>424655</v>
      </c>
      <c r="C31" s="7" t="s">
        <v>59</v>
      </c>
      <c r="D31" s="15">
        <f>(SUM(R31:AF31)-SMALL(R31:AF31,1)-SMALL(R31:AF31,2))/13</f>
        <v>7.5961538461538458</v>
      </c>
      <c r="E31" s="10">
        <v>93</v>
      </c>
      <c r="F31" s="11"/>
      <c r="G31" s="10">
        <v>60</v>
      </c>
      <c r="H31" s="11"/>
      <c r="I31" s="11">
        <v>91.5</v>
      </c>
      <c r="J31" s="11">
        <v>15</v>
      </c>
      <c r="K31" s="18">
        <v>2</v>
      </c>
      <c r="L31" s="18">
        <v>4</v>
      </c>
      <c r="M31" s="13">
        <f t="shared" si="0"/>
        <v>10</v>
      </c>
      <c r="N31" s="13">
        <f t="shared" si="1"/>
        <v>13.333333333333334</v>
      </c>
      <c r="O31" s="11"/>
      <c r="P31" s="11"/>
      <c r="Q31" s="11">
        <f t="shared" si="2"/>
        <v>11.666666666666668</v>
      </c>
      <c r="R31" s="14">
        <f>'Tarea 1'!C31</f>
        <v>9.75</v>
      </c>
      <c r="S31" s="14">
        <f>'Tarea 2'!C31</f>
        <v>9.27</v>
      </c>
      <c r="T31" s="14">
        <f>'Tarea 3'!C31</f>
        <v>9.52</v>
      </c>
      <c r="U31" s="14">
        <f>'Tarea 4'!C31</f>
        <v>9.4600000000000009</v>
      </c>
      <c r="V31" s="14">
        <f>'Tarea 5'!C31</f>
        <v>8.9</v>
      </c>
      <c r="W31" s="14">
        <f>'Tarea 6'!C31</f>
        <v>8.5</v>
      </c>
      <c r="X31" s="14">
        <f>'Tarea 7'!C31</f>
        <v>7.28</v>
      </c>
      <c r="Y31" s="14">
        <f>'Tarea 8'!C31</f>
        <v>0</v>
      </c>
      <c r="Z31" s="14">
        <f>'Tarea 9'!C31</f>
        <v>7</v>
      </c>
      <c r="AA31" s="14">
        <f>'Tarea 10'!C31</f>
        <v>0</v>
      </c>
      <c r="AB31" s="14">
        <f>'Tarea 11'!C31</f>
        <v>3.25</v>
      </c>
      <c r="AC31" s="14">
        <f>'Tarea 12'!C31</f>
        <v>8</v>
      </c>
      <c r="AD31" s="14">
        <f>'Tarea 13'!C31</f>
        <v>0</v>
      </c>
      <c r="AE31" s="14">
        <f>'Tarea 14 '!C31</f>
        <v>8.57</v>
      </c>
      <c r="AF31" s="15">
        <f>'Tarea 15'!C31</f>
        <v>9.25</v>
      </c>
      <c r="AG31" s="9">
        <f>E31*0.15+G31*0.15+I31*0.3+Q31+D31*3+J31*0.15+H32*5*0.15</f>
        <v>87.855128205128196</v>
      </c>
      <c r="AH31" s="9">
        <f>(32.5*AG31+750)/40</f>
        <v>90.13229166666666</v>
      </c>
      <c r="AI31" s="9">
        <f>IF(AH31&gt;67.4,MROUND(AH31/10,0.5),"R")</f>
        <v>9</v>
      </c>
      <c r="AJ31" s="168"/>
    </row>
    <row r="32" spans="1:36" ht="18.75" customHeight="1" x14ac:dyDescent="0.3">
      <c r="A32" s="6">
        <v>31</v>
      </c>
      <c r="B32" s="7">
        <v>424659</v>
      </c>
      <c r="C32" s="7" t="s">
        <v>60</v>
      </c>
      <c r="D32" s="15">
        <f>(SUM(R32:AF32)-SMALL(R32:AF32,1)-SMALL(R32:AF32,2))/13</f>
        <v>9.5577350427350432</v>
      </c>
      <c r="E32" s="10">
        <v>92</v>
      </c>
      <c r="F32" s="11"/>
      <c r="G32" s="10">
        <v>48</v>
      </c>
      <c r="H32" s="10">
        <v>1</v>
      </c>
      <c r="I32" s="166">
        <v>53</v>
      </c>
      <c r="J32" s="11"/>
      <c r="K32" s="13">
        <v>1.5</v>
      </c>
      <c r="L32" s="13">
        <v>3</v>
      </c>
      <c r="M32" s="13">
        <f t="shared" si="0"/>
        <v>7.5</v>
      </c>
      <c r="N32" s="13">
        <f t="shared" si="1"/>
        <v>10</v>
      </c>
      <c r="O32" s="10">
        <v>10</v>
      </c>
      <c r="P32" s="10">
        <v>10</v>
      </c>
      <c r="Q32" s="11">
        <f t="shared" si="2"/>
        <v>8.75</v>
      </c>
      <c r="R32" s="14">
        <f>'Tarea 1'!C32</f>
        <v>9.5</v>
      </c>
      <c r="S32" s="14">
        <f>'Tarea 2'!C32</f>
        <v>10.91</v>
      </c>
      <c r="T32" s="14">
        <f>'Tarea 3'!C32</f>
        <v>10</v>
      </c>
      <c r="U32" s="14">
        <f>'Tarea 4'!C32</f>
        <v>9.4600000000000009</v>
      </c>
      <c r="V32" s="14">
        <f>'Tarea 5'!C32</f>
        <v>8.1</v>
      </c>
      <c r="W32" s="14">
        <f>'Tarea 6'!C32</f>
        <v>8.8000000000000007</v>
      </c>
      <c r="X32" s="14">
        <f>'Tarea 7'!C32</f>
        <v>9.0555555555555554</v>
      </c>
      <c r="Y32" s="14">
        <f>'Tarea 8'!C32</f>
        <v>0</v>
      </c>
      <c r="Z32" s="14">
        <f>'Tarea 9'!C32</f>
        <v>0</v>
      </c>
      <c r="AA32" s="14">
        <f>'Tarea 10'!C32</f>
        <v>8.5</v>
      </c>
      <c r="AB32" s="14">
        <f>'Tarea 11'!C32</f>
        <v>9.25</v>
      </c>
      <c r="AC32" s="14">
        <f>'Tarea 12'!C32</f>
        <v>10.8</v>
      </c>
      <c r="AD32" s="14">
        <f>'Tarea 13'!C32</f>
        <v>10</v>
      </c>
      <c r="AE32" s="14">
        <f>'Tarea 14 '!C32</f>
        <v>10</v>
      </c>
      <c r="AF32" s="15">
        <f>'Tarea 15'!C32</f>
        <v>9.875</v>
      </c>
      <c r="AG32" s="9">
        <f>E32*0.15+G32*0.15+I32*0.3+Q32+D32*3+J32*0.15+H33*5*0.15</f>
        <v>74.323205128205132</v>
      </c>
      <c r="AH32" s="9">
        <f>(32.5*AG32+750)/40</f>
        <v>79.137604166666662</v>
      </c>
      <c r="AI32" s="9">
        <f>IF(AH32&gt;67.4,MROUND(AH32/10,0.5),"R")</f>
        <v>8</v>
      </c>
      <c r="AJ32" s="168"/>
    </row>
    <row r="33" spans="1:36" ht="18.75" customHeight="1" x14ac:dyDescent="0.3">
      <c r="A33" s="6">
        <v>32</v>
      </c>
      <c r="B33" s="7">
        <v>255010</v>
      </c>
      <c r="C33" s="7" t="s">
        <v>61</v>
      </c>
      <c r="D33" s="15">
        <f>(SUM(R33:AF33)-SMALL(R33:AF33,1)-SMALL(R33:AF33,2))/13</f>
        <v>4.1567521367521358</v>
      </c>
      <c r="E33" s="10">
        <v>72</v>
      </c>
      <c r="F33" s="11"/>
      <c r="G33" s="11"/>
      <c r="H33" s="11"/>
      <c r="I33" s="11">
        <v>61</v>
      </c>
      <c r="J33" s="11">
        <v>20</v>
      </c>
      <c r="K33" s="18">
        <v>2</v>
      </c>
      <c r="L33" s="24"/>
      <c r="M33" s="13">
        <f t="shared" si="0"/>
        <v>10</v>
      </c>
      <c r="N33" s="13">
        <f t="shared" si="1"/>
        <v>0</v>
      </c>
      <c r="O33" s="11">
        <v>10</v>
      </c>
      <c r="P33" s="11">
        <v>9</v>
      </c>
      <c r="Q33" s="11">
        <f t="shared" si="2"/>
        <v>6</v>
      </c>
      <c r="R33" s="14">
        <f>'Tarea 1'!C33</f>
        <v>9.75</v>
      </c>
      <c r="S33" s="14">
        <f>'Tarea 2'!C33</f>
        <v>9.4499999999999993</v>
      </c>
      <c r="T33" s="14">
        <f>'Tarea 3'!C33</f>
        <v>6.67</v>
      </c>
      <c r="U33" s="14">
        <f>'Tarea 4'!C33</f>
        <v>8.08</v>
      </c>
      <c r="V33" s="14">
        <f>'Tarea 5'!C33</f>
        <v>5.3</v>
      </c>
      <c r="W33" s="14">
        <f>'Tarea 6'!C33</f>
        <v>0</v>
      </c>
      <c r="X33" s="14">
        <f>'Tarea 7'!C33</f>
        <v>5.2777777777777777</v>
      </c>
      <c r="Y33" s="14">
        <f>'Tarea 8'!C33</f>
        <v>6.11</v>
      </c>
      <c r="Z33" s="14">
        <f>'Tarea 9'!C33</f>
        <v>0</v>
      </c>
      <c r="AA33" s="14">
        <f>'Tarea 10'!C33</f>
        <v>0</v>
      </c>
      <c r="AB33" s="14">
        <f>'Tarea 11'!C33</f>
        <v>3.4</v>
      </c>
      <c r="AC33" s="14">
        <f>'Tarea 12'!C33</f>
        <v>0</v>
      </c>
      <c r="AD33" s="14">
        <f>'Tarea 13'!C33</f>
        <v>0</v>
      </c>
      <c r="AE33" s="14">
        <f>'Tarea 14 '!C33</f>
        <v>0</v>
      </c>
      <c r="AF33" s="15">
        <f>'Tarea 15'!C33</f>
        <v>0</v>
      </c>
      <c r="AG33" s="9">
        <f>E33*0.15+G33*0.15+I33*0.3+Q33+D33*3+J33*0.15+H34*5*0.15</f>
        <v>50.570256410256405</v>
      </c>
      <c r="AH33" s="9">
        <f>(32.5*AG33+750)/40</f>
        <v>59.838333333333324</v>
      </c>
      <c r="AI33" s="8" t="str">
        <f>IF(AH33&gt;67.4,MROUND(AH33/10,0.5),"R")</f>
        <v>R</v>
      </c>
      <c r="AJ33" s="168"/>
    </row>
    <row r="34" spans="1:36" ht="18.75" customHeight="1" x14ac:dyDescent="0.3">
      <c r="A34" s="6">
        <v>33</v>
      </c>
      <c r="B34" s="7">
        <v>424658</v>
      </c>
      <c r="C34" s="7" t="s">
        <v>62</v>
      </c>
      <c r="D34" s="15">
        <f>(SUM(R34:AF34)-SMALL(R34:AF34,1)-SMALL(R34:AF34,2))/13</f>
        <v>8.1238461538461557</v>
      </c>
      <c r="E34" s="10">
        <v>77</v>
      </c>
      <c r="F34" s="11"/>
      <c r="G34" s="10">
        <v>58</v>
      </c>
      <c r="H34" s="11"/>
      <c r="I34" s="164">
        <v>74</v>
      </c>
      <c r="J34" s="11"/>
      <c r="K34" s="13">
        <v>2</v>
      </c>
      <c r="L34" s="13">
        <v>4</v>
      </c>
      <c r="M34" s="13">
        <f t="shared" si="0"/>
        <v>10</v>
      </c>
      <c r="N34" s="13">
        <f t="shared" si="1"/>
        <v>13.333333333333334</v>
      </c>
      <c r="O34" s="11"/>
      <c r="P34" s="11"/>
      <c r="Q34" s="11">
        <f t="shared" si="2"/>
        <v>11.666666666666668</v>
      </c>
      <c r="R34" s="14">
        <f>'Tarea 1'!C34</f>
        <v>7.5</v>
      </c>
      <c r="S34" s="14">
        <f>'Tarea 2'!C34</f>
        <v>7.27</v>
      </c>
      <c r="T34" s="14">
        <f>'Tarea 3'!C34</f>
        <v>8.48</v>
      </c>
      <c r="U34" s="14">
        <f>'Tarea 4'!C34</f>
        <v>9.5399999999999991</v>
      </c>
      <c r="V34" s="14">
        <f>'Tarea 5'!C34</f>
        <v>7.5</v>
      </c>
      <c r="W34" s="14">
        <f>'Tarea 6'!C34</f>
        <v>9.3000000000000007</v>
      </c>
      <c r="X34" s="14">
        <f>'Tarea 7'!C34</f>
        <v>8.89</v>
      </c>
      <c r="Y34" s="14">
        <f>'Tarea 8'!C34</f>
        <v>8.89</v>
      </c>
      <c r="Z34" s="14">
        <f>'Tarea 9'!C34</f>
        <v>6</v>
      </c>
      <c r="AA34" s="14">
        <f>'Tarea 10'!C34</f>
        <v>0</v>
      </c>
      <c r="AB34" s="14">
        <f>'Tarea 11'!C34</f>
        <v>0</v>
      </c>
      <c r="AC34" s="14">
        <f>'Tarea 12'!C34</f>
        <v>7.8</v>
      </c>
      <c r="AD34" s="14">
        <f>'Tarea 13'!C34</f>
        <v>7.9</v>
      </c>
      <c r="AE34" s="14">
        <f>'Tarea 14 '!C34</f>
        <v>8.2899999999999991</v>
      </c>
      <c r="AF34" s="15">
        <f>'Tarea 15'!C34</f>
        <v>8.25</v>
      </c>
      <c r="AG34" s="9">
        <f>E34*0.15+G34*0.15+I34*0.3+Q34+D34*3+J34*0.15+H35*5*0.15</f>
        <v>78.488205128205138</v>
      </c>
      <c r="AH34" s="9">
        <f>(32.5*AG34+750)/40</f>
        <v>82.521666666666675</v>
      </c>
      <c r="AI34" s="9">
        <f>IF(AH34&gt;67.4,MROUND(AH34/10,0.5),"R")</f>
        <v>8.5</v>
      </c>
      <c r="AJ34" s="168"/>
    </row>
    <row r="35" spans="1:36" ht="18.75" customHeight="1" x14ac:dyDescent="0.3">
      <c r="A35" s="6">
        <v>34</v>
      </c>
      <c r="B35" s="7">
        <v>424647</v>
      </c>
      <c r="C35" s="7" t="s">
        <v>63</v>
      </c>
      <c r="D35" s="15">
        <f>(SUM(R35:AF35)-SMALL(R35:AF35,1)-SMALL(R35:AF35,2))/13</f>
        <v>7.6523076923076934</v>
      </c>
      <c r="E35" s="10">
        <v>75</v>
      </c>
      <c r="F35" s="11"/>
      <c r="G35" s="10">
        <v>66</v>
      </c>
      <c r="H35" s="11"/>
      <c r="I35" s="11">
        <v>42</v>
      </c>
      <c r="J35" s="11"/>
      <c r="K35" s="18">
        <v>2</v>
      </c>
      <c r="L35" s="18">
        <v>3</v>
      </c>
      <c r="M35" s="13">
        <f t="shared" si="0"/>
        <v>10</v>
      </c>
      <c r="N35" s="13">
        <f t="shared" si="1"/>
        <v>10</v>
      </c>
      <c r="O35" s="11">
        <v>10</v>
      </c>
      <c r="P35" s="11">
        <v>10</v>
      </c>
      <c r="Q35" s="11">
        <f t="shared" si="2"/>
        <v>10</v>
      </c>
      <c r="R35" s="14">
        <f>'Tarea 1'!C35</f>
        <v>9.5</v>
      </c>
      <c r="S35" s="14">
        <f>'Tarea 2'!C35</f>
        <v>8.64</v>
      </c>
      <c r="T35" s="14">
        <f>'Tarea 3'!C35</f>
        <v>8.57</v>
      </c>
      <c r="U35" s="14">
        <f>'Tarea 4'!C35</f>
        <v>8.6199999999999992</v>
      </c>
      <c r="V35" s="14">
        <f>'Tarea 5'!C35</f>
        <v>6.2</v>
      </c>
      <c r="W35" s="14">
        <f>'Tarea 6'!C35</f>
        <v>5.0999999999999996</v>
      </c>
      <c r="X35" s="14">
        <f>'Tarea 7'!C35</f>
        <v>8.89</v>
      </c>
      <c r="Y35" s="14">
        <f>'Tarea 8'!C35</f>
        <v>9.44</v>
      </c>
      <c r="Z35" s="14">
        <f>'Tarea 9'!C35</f>
        <v>3.4</v>
      </c>
      <c r="AA35" s="14">
        <f>'Tarea 10'!C35</f>
        <v>3.28</v>
      </c>
      <c r="AB35" s="14">
        <f>'Tarea 11'!C35</f>
        <v>3.85</v>
      </c>
      <c r="AC35" s="14">
        <f>'Tarea 12'!C35</f>
        <v>0</v>
      </c>
      <c r="AD35" s="14">
        <f>'Tarea 13'!C35</f>
        <v>8.6999999999999993</v>
      </c>
      <c r="AE35" s="14">
        <f>'Tarea 14 '!C35</f>
        <v>8.57</v>
      </c>
      <c r="AF35" s="15">
        <f>'Tarea 15'!C35</f>
        <v>10</v>
      </c>
      <c r="AG35" s="9">
        <f>E35*0.15+G35*0.15+I35*0.3+Q35+D35*3+J35*0.15+H36*5*0.15</f>
        <v>66.706923076923076</v>
      </c>
      <c r="AH35" s="9">
        <f>(32.5*AG35+750)/40</f>
        <v>72.949375000000003</v>
      </c>
      <c r="AI35" s="9">
        <f>IF(AH35&gt;67.4,MROUND(AH35/10,0.5),"R")</f>
        <v>7.5</v>
      </c>
      <c r="AJ35" s="168"/>
    </row>
    <row r="36" spans="1:36" ht="18.75" customHeight="1" x14ac:dyDescent="0.3">
      <c r="A36" s="6">
        <v>35</v>
      </c>
      <c r="B36" s="7">
        <v>343515</v>
      </c>
      <c r="C36" s="7" t="s">
        <v>64</v>
      </c>
      <c r="D36" s="15">
        <f>(SUM(R36:AF36)-SMALL(R36:AF36,1)-SMALL(R36:AF36,2))/13</f>
        <v>5.7626923076923067</v>
      </c>
      <c r="E36" s="10">
        <v>77</v>
      </c>
      <c r="F36" s="11"/>
      <c r="G36" s="10">
        <v>58</v>
      </c>
      <c r="H36" s="11"/>
      <c r="I36" s="11">
        <v>77</v>
      </c>
      <c r="J36" s="11"/>
      <c r="K36" s="13">
        <v>2</v>
      </c>
      <c r="L36" s="13">
        <v>3</v>
      </c>
      <c r="M36" s="13">
        <f t="shared" si="0"/>
        <v>10</v>
      </c>
      <c r="N36" s="13">
        <f t="shared" si="1"/>
        <v>10</v>
      </c>
      <c r="O36" s="11">
        <v>9</v>
      </c>
      <c r="P36" s="11"/>
      <c r="Q36" s="11">
        <f t="shared" si="2"/>
        <v>10</v>
      </c>
      <c r="R36" s="14">
        <f>'Tarea 1'!C36</f>
        <v>8.75</v>
      </c>
      <c r="S36" s="14">
        <f>'Tarea 2'!C36</f>
        <v>10.27</v>
      </c>
      <c r="T36" s="14">
        <f>'Tarea 3'!C36</f>
        <v>6.19</v>
      </c>
      <c r="U36" s="14">
        <f>'Tarea 4'!C36</f>
        <v>7.62</v>
      </c>
      <c r="V36" s="14">
        <f>'Tarea 5'!C36</f>
        <v>0</v>
      </c>
      <c r="W36" s="14">
        <f>'Tarea 6'!C36</f>
        <v>5.5</v>
      </c>
      <c r="X36" s="14">
        <f>'Tarea 7'!C36</f>
        <v>7.56</v>
      </c>
      <c r="Y36" s="14">
        <f>'Tarea 8'!C36</f>
        <v>0</v>
      </c>
      <c r="Z36" s="14">
        <f>'Tarea 9'!C36</f>
        <v>0</v>
      </c>
      <c r="AA36" s="14">
        <f>'Tarea 10'!C36</f>
        <v>6.39</v>
      </c>
      <c r="AB36" s="14">
        <f>'Tarea 11'!C36</f>
        <v>0</v>
      </c>
      <c r="AC36" s="14">
        <f>'Tarea 12'!C36</f>
        <v>6.4</v>
      </c>
      <c r="AD36" s="14">
        <f>'Tarea 13'!C36</f>
        <v>0</v>
      </c>
      <c r="AE36" s="14">
        <f>'Tarea 14 '!C36</f>
        <v>8.86</v>
      </c>
      <c r="AF36" s="15">
        <f>'Tarea 15'!C36</f>
        <v>7.375</v>
      </c>
      <c r="AG36" s="9">
        <f>E36*0.15+G36*0.15+I36*0.3+Q36+D36*3+J36*0.15+H37*5*0.15</f>
        <v>70.638076923076909</v>
      </c>
      <c r="AH36" s="9">
        <f>(32.5*AG36+750)/40</f>
        <v>76.14343749999999</v>
      </c>
      <c r="AI36" s="9">
        <f>IF(AH36&gt;67.4,MROUND(AH36/10,0.5),"R")</f>
        <v>7.5</v>
      </c>
      <c r="AJ36" s="168"/>
    </row>
    <row r="37" spans="1:36" ht="18.75" customHeight="1" x14ac:dyDescent="0.3">
      <c r="A37" s="6">
        <v>36</v>
      </c>
      <c r="B37" s="7">
        <v>433931</v>
      </c>
      <c r="C37" s="7" t="s">
        <v>65</v>
      </c>
      <c r="D37" s="15">
        <f>(SUM(R37:AF37)-SMALL(R37:AF37,1)-SMALL(R37:AF37,2))/13</f>
        <v>9.0128205128205128</v>
      </c>
      <c r="E37" s="10">
        <v>71</v>
      </c>
      <c r="F37" s="11"/>
      <c r="G37" s="10">
        <v>62</v>
      </c>
      <c r="H37" s="11"/>
      <c r="I37" s="11">
        <v>72</v>
      </c>
      <c r="J37" s="11"/>
      <c r="K37" s="18">
        <v>2</v>
      </c>
      <c r="L37" s="18">
        <v>3</v>
      </c>
      <c r="M37" s="13">
        <f t="shared" si="0"/>
        <v>10</v>
      </c>
      <c r="N37" s="13">
        <f t="shared" si="1"/>
        <v>10</v>
      </c>
      <c r="O37" s="11">
        <v>8</v>
      </c>
      <c r="P37" s="11">
        <v>10</v>
      </c>
      <c r="Q37" s="11">
        <f t="shared" si="2"/>
        <v>10</v>
      </c>
      <c r="R37" s="14">
        <f>'Tarea 1'!C37</f>
        <v>10</v>
      </c>
      <c r="S37" s="14">
        <f>'Tarea 2'!C37</f>
        <v>10</v>
      </c>
      <c r="T37" s="14">
        <f>'Tarea 3'!C37</f>
        <v>9.2899999999999991</v>
      </c>
      <c r="U37" s="14">
        <f>'Tarea 4'!C37</f>
        <v>9.85</v>
      </c>
      <c r="V37" s="14">
        <f>'Tarea 5'!C37</f>
        <v>8.9</v>
      </c>
      <c r="W37" s="14">
        <f>'Tarea 6'!C37</f>
        <v>8.4</v>
      </c>
      <c r="X37" s="14">
        <f>'Tarea 7'!C37</f>
        <v>9.6666666666666661</v>
      </c>
      <c r="Y37" s="14">
        <f>'Tarea 8'!C37</f>
        <v>10</v>
      </c>
      <c r="Z37" s="14">
        <f>'Tarea 9'!C37</f>
        <v>8.93</v>
      </c>
      <c r="AA37" s="14">
        <f>'Tarea 10'!C37</f>
        <v>8.17</v>
      </c>
      <c r="AB37" s="14">
        <f>'Tarea 11'!C37</f>
        <v>2.4500000000000002</v>
      </c>
      <c r="AC37" s="14">
        <f>'Tarea 12'!C37</f>
        <v>0</v>
      </c>
      <c r="AD37" s="14">
        <f>'Tarea 13'!C37</f>
        <v>8.1</v>
      </c>
      <c r="AE37" s="14">
        <f>'Tarea 14 '!C37</f>
        <v>5.86</v>
      </c>
      <c r="AF37" s="15">
        <f>'Tarea 15'!C37</f>
        <v>10</v>
      </c>
      <c r="AG37" s="9">
        <f>E37*0.15+G37*0.15+I37*0.3+Q37+D37*3+J37*0.15+H38*5*0.15</f>
        <v>78.58846153846153</v>
      </c>
      <c r="AH37" s="9">
        <f>(32.5*AG37+750)/40</f>
        <v>82.603124999999991</v>
      </c>
      <c r="AI37" s="9">
        <f>IF(AH37&gt;67.4,MROUND(AH37/10,0.5),"R")</f>
        <v>8.5</v>
      </c>
      <c r="AJ37" s="168"/>
    </row>
    <row r="38" spans="1:36" ht="18.75" customHeight="1" x14ac:dyDescent="0.3">
      <c r="A38" s="25">
        <v>37</v>
      </c>
      <c r="B38" s="26"/>
      <c r="C38" s="26"/>
      <c r="D38" s="23">
        <f>(SUM(R38:AF38)-SMALL(R38:AF38,1)-SMALL(R38:AF38,2))/13</f>
        <v>0.88230769230769224</v>
      </c>
      <c r="E38" s="22"/>
      <c r="F38" s="22"/>
      <c r="G38" s="22"/>
      <c r="H38" s="22"/>
      <c r="I38" s="22"/>
      <c r="J38" s="22"/>
      <c r="K38" s="22"/>
      <c r="L38" s="22"/>
      <c r="M38" s="22">
        <f t="shared" si="0"/>
        <v>0</v>
      </c>
      <c r="N38" s="22">
        <f t="shared" si="1"/>
        <v>0</v>
      </c>
      <c r="O38" s="22"/>
      <c r="P38" s="22"/>
      <c r="Q38" s="22">
        <f t="shared" si="2"/>
        <v>0</v>
      </c>
      <c r="R38" s="23">
        <f>'Tarea 1'!C38</f>
        <v>0</v>
      </c>
      <c r="S38" s="23">
        <f>'Tarea 2'!C38</f>
        <v>4.55</v>
      </c>
      <c r="T38" s="23">
        <f>'Tarea 3'!C38</f>
        <v>0</v>
      </c>
      <c r="U38" s="23">
        <f>'Tarea 4'!C38</f>
        <v>6.92</v>
      </c>
      <c r="V38" s="23">
        <f>'Tarea 5'!C38</f>
        <v>0</v>
      </c>
      <c r="W38" s="23">
        <f>'Tarea 6'!C38</f>
        <v>0</v>
      </c>
      <c r="X38" s="23">
        <f>'Tarea 7'!C38</f>
        <v>0</v>
      </c>
      <c r="Y38" s="23">
        <f>'Tarea 8'!C38</f>
        <v>0</v>
      </c>
      <c r="Z38" s="23">
        <f>'Tarea 9'!C38</f>
        <v>0</v>
      </c>
      <c r="AA38" s="23">
        <f>'Tarea 10'!C38</f>
        <v>0</v>
      </c>
      <c r="AB38" s="23">
        <f>'Tarea 11'!C38</f>
        <v>0</v>
      </c>
      <c r="AC38" s="23">
        <f>'Tarea 12'!C38</f>
        <v>0</v>
      </c>
      <c r="AD38" s="23">
        <f>'Tarea 13'!C38</f>
        <v>0</v>
      </c>
      <c r="AE38" s="23">
        <f>'Tarea 14 '!C38</f>
        <v>0</v>
      </c>
      <c r="AF38" s="23">
        <f>'Tarea 15'!C38</f>
        <v>0</v>
      </c>
      <c r="AG38" s="9">
        <f>E38*0.15+G38*0.15+I38*0.3+Q38+D38*3+J38*0.15+H39*5*0.15</f>
        <v>3.3969230769230769</v>
      </c>
      <c r="AH38" s="9">
        <f>(32.5*AG38+750)/40</f>
        <v>21.509999999999998</v>
      </c>
      <c r="AI38" s="8" t="str">
        <f>IF(AH38&gt;67.4,MROUND(AH38/10,0.5),"R")</f>
        <v>R</v>
      </c>
      <c r="AJ38" s="168"/>
    </row>
    <row r="39" spans="1:36" ht="18.75" customHeight="1" x14ac:dyDescent="0.3">
      <c r="A39" s="6">
        <v>38</v>
      </c>
      <c r="B39" s="7">
        <v>415460</v>
      </c>
      <c r="C39" s="7" t="s">
        <v>66</v>
      </c>
      <c r="D39" s="15">
        <f>(SUM(R39:AF39)-SMALL(R39:AF39,1)-SMALL(R39:AF39,2))/13</f>
        <v>9.8733333333333331</v>
      </c>
      <c r="E39" s="10">
        <v>74</v>
      </c>
      <c r="F39" s="11"/>
      <c r="G39" s="10">
        <v>44</v>
      </c>
      <c r="H39" s="10">
        <v>1</v>
      </c>
      <c r="I39" s="10">
        <v>75</v>
      </c>
      <c r="J39" s="11"/>
      <c r="K39" s="18">
        <v>2</v>
      </c>
      <c r="L39" s="18">
        <v>3</v>
      </c>
      <c r="M39" s="13">
        <f t="shared" si="0"/>
        <v>10</v>
      </c>
      <c r="N39" s="13">
        <f t="shared" si="1"/>
        <v>10</v>
      </c>
      <c r="O39" s="10">
        <v>10</v>
      </c>
      <c r="P39" s="10">
        <v>10</v>
      </c>
      <c r="Q39" s="11">
        <f t="shared" si="2"/>
        <v>10</v>
      </c>
      <c r="R39" s="14">
        <f>'Tarea 1'!C39</f>
        <v>9.75</v>
      </c>
      <c r="S39" s="14">
        <f>'Tarea 2'!C39</f>
        <v>10.91</v>
      </c>
      <c r="T39" s="14">
        <f>'Tarea 3'!C39</f>
        <v>9.52</v>
      </c>
      <c r="U39" s="14">
        <f>'Tarea 4'!C39</f>
        <v>9.85</v>
      </c>
      <c r="V39" s="14">
        <f>'Tarea 5'!C39</f>
        <v>8</v>
      </c>
      <c r="W39" s="14">
        <f>'Tarea 6'!C39</f>
        <v>10</v>
      </c>
      <c r="X39" s="14">
        <f>'Tarea 7'!C39</f>
        <v>9.8333333333333339</v>
      </c>
      <c r="Y39" s="14">
        <f>'Tarea 8'!C39</f>
        <v>10</v>
      </c>
      <c r="Z39" s="14">
        <f>'Tarea 9'!C39</f>
        <v>8.4700000000000006</v>
      </c>
      <c r="AA39" s="14">
        <f>'Tarea 10'!C39</f>
        <v>9.89</v>
      </c>
      <c r="AB39" s="14">
        <f>'Tarea 11'!C39</f>
        <v>8.75</v>
      </c>
      <c r="AC39" s="14">
        <f>'Tarea 12'!C39</f>
        <v>9.8000000000000007</v>
      </c>
      <c r="AD39" s="14">
        <f>'Tarea 13'!C39</f>
        <v>10.8</v>
      </c>
      <c r="AE39" s="14">
        <f>'Tarea 14 '!C39</f>
        <v>10</v>
      </c>
      <c r="AF39" s="15">
        <f>'Tarea 15'!C39</f>
        <v>9.25</v>
      </c>
      <c r="AG39" s="9">
        <f>E39*0.15+G39*0.15+I39*0.3+Q39+D39*3+J39*0.15+H40*5*0.15</f>
        <v>80.569999999999993</v>
      </c>
      <c r="AH39" s="9">
        <f>(32.5*AG39+750)/40</f>
        <v>84.213124999999991</v>
      </c>
      <c r="AI39" s="9">
        <f>IF(AH39&gt;67.4,MROUND(AH39/10,0.5),"R")</f>
        <v>8.5</v>
      </c>
      <c r="AJ39" s="168"/>
    </row>
    <row r="40" spans="1:36" ht="18.75" customHeight="1" x14ac:dyDescent="0.3">
      <c r="A40" s="27">
        <v>39</v>
      </c>
      <c r="B40" s="7">
        <v>415465</v>
      </c>
      <c r="C40" s="7" t="s">
        <v>67</v>
      </c>
      <c r="D40" s="15">
        <f>(SUM(R40:AF40)-SMALL(R40:AF40,1)-SMALL(R40:AF40,2))/13</f>
        <v>9.72940170940171</v>
      </c>
      <c r="E40" s="10">
        <v>83</v>
      </c>
      <c r="F40" s="11"/>
      <c r="G40" s="10">
        <v>44</v>
      </c>
      <c r="H40" s="10">
        <v>1</v>
      </c>
      <c r="I40" s="10">
        <v>100</v>
      </c>
      <c r="J40" s="11"/>
      <c r="K40" s="13">
        <v>2</v>
      </c>
      <c r="L40" s="13">
        <v>3</v>
      </c>
      <c r="M40" s="13">
        <f t="shared" si="0"/>
        <v>10</v>
      </c>
      <c r="N40" s="13">
        <f t="shared" si="1"/>
        <v>10</v>
      </c>
      <c r="O40" s="10">
        <v>5</v>
      </c>
      <c r="P40" s="10">
        <v>10</v>
      </c>
      <c r="Q40" s="11">
        <f t="shared" si="2"/>
        <v>10</v>
      </c>
      <c r="R40" s="14">
        <f>'Tarea 1'!C40</f>
        <v>10</v>
      </c>
      <c r="S40" s="14">
        <f>'Tarea 2'!C40</f>
        <v>10.91</v>
      </c>
      <c r="T40" s="14">
        <f>'Tarea 3'!C40</f>
        <v>10</v>
      </c>
      <c r="U40" s="14">
        <f>'Tarea 4'!C40</f>
        <v>9.85</v>
      </c>
      <c r="V40" s="14">
        <f>'Tarea 5'!C40</f>
        <v>6.6</v>
      </c>
      <c r="W40" s="14">
        <f>'Tarea 6'!C40</f>
        <v>10</v>
      </c>
      <c r="X40" s="14">
        <f>'Tarea 7'!C40</f>
        <v>9.7222222222222214</v>
      </c>
      <c r="Y40" s="14">
        <f>'Tarea 8'!C40</f>
        <v>0</v>
      </c>
      <c r="Z40" s="14">
        <f>'Tarea 9'!C40</f>
        <v>9.27</v>
      </c>
      <c r="AA40" s="14">
        <f>'Tarea 10'!C40</f>
        <v>9.2799999999999994</v>
      </c>
      <c r="AB40" s="14">
        <f>'Tarea 11'!C40</f>
        <v>8.75</v>
      </c>
      <c r="AC40" s="14">
        <f>'Tarea 12'!C40</f>
        <v>8.8000000000000007</v>
      </c>
      <c r="AD40" s="14">
        <f>'Tarea 13'!C40</f>
        <v>10.9</v>
      </c>
      <c r="AE40" s="14">
        <f>'Tarea 14 '!C40</f>
        <v>10</v>
      </c>
      <c r="AF40" s="15">
        <f>'Tarea 15'!C40</f>
        <v>9</v>
      </c>
      <c r="AG40" s="9">
        <f>E40*0.15+G40*0.15+I40*0.3+Q40+D40*3+J40*0.15+H41*5*0.15</f>
        <v>88.238205128205124</v>
      </c>
      <c r="AH40" s="9">
        <f>(32.5*AG40+750)/40</f>
        <v>90.443541666666661</v>
      </c>
      <c r="AI40" s="9">
        <f>IF(AH40&gt;67.4,MROUND(AH40/10,0.5),"R")</f>
        <v>9</v>
      </c>
      <c r="AJ40" s="168"/>
    </row>
    <row r="41" spans="1:36" ht="18.75" customHeight="1" x14ac:dyDescent="0.3">
      <c r="A41" s="6">
        <v>40</v>
      </c>
      <c r="B41" s="7">
        <v>390906</v>
      </c>
      <c r="C41" s="7" t="s">
        <v>68</v>
      </c>
      <c r="D41" s="15">
        <f>(SUM(R41:AF41)-SMALL(R41:AF41,1)-SMALL(R41:AF41,2))/13</f>
        <v>6.3496581196581205</v>
      </c>
      <c r="E41" s="10">
        <v>54</v>
      </c>
      <c r="F41" s="11"/>
      <c r="G41" s="10">
        <v>23</v>
      </c>
      <c r="H41" s="11"/>
      <c r="I41" s="11">
        <v>62</v>
      </c>
      <c r="J41" s="11">
        <v>5</v>
      </c>
      <c r="K41" s="24">
        <v>2</v>
      </c>
      <c r="L41" s="24">
        <v>4</v>
      </c>
      <c r="M41" s="13">
        <f t="shared" si="0"/>
        <v>10</v>
      </c>
      <c r="N41" s="13">
        <f t="shared" si="1"/>
        <v>13.333333333333334</v>
      </c>
      <c r="O41" s="11"/>
      <c r="P41" s="11">
        <v>9</v>
      </c>
      <c r="Q41" s="11">
        <f t="shared" si="2"/>
        <v>11.666666666666668</v>
      </c>
      <c r="R41" s="14">
        <f>'Tarea 1'!C41</f>
        <v>10</v>
      </c>
      <c r="S41" s="14">
        <f>'Tarea 2'!C41</f>
        <v>4.55</v>
      </c>
      <c r="T41" s="14">
        <f>'Tarea 3'!C41</f>
        <v>5</v>
      </c>
      <c r="U41" s="14">
        <f>'Tarea 4'!C41</f>
        <v>5.85</v>
      </c>
      <c r="V41" s="14">
        <f>'Tarea 5'!C41</f>
        <v>3.8</v>
      </c>
      <c r="W41" s="14">
        <f>'Tarea 6'!C41</f>
        <v>6.3</v>
      </c>
      <c r="X41" s="14">
        <f>'Tarea 7'!C41</f>
        <v>7.0555555555555554</v>
      </c>
      <c r="Y41" s="14">
        <f>'Tarea 8'!C41</f>
        <v>9.44</v>
      </c>
      <c r="Z41" s="14">
        <f>'Tarea 9'!C41</f>
        <v>4.5999999999999996</v>
      </c>
      <c r="AA41" s="14">
        <f>'Tarea 10'!C41</f>
        <v>4.6100000000000003</v>
      </c>
      <c r="AB41" s="14">
        <f>'Tarea 11'!C41</f>
        <v>4.2</v>
      </c>
      <c r="AC41" s="14">
        <f>'Tarea 12'!C41</f>
        <v>0</v>
      </c>
      <c r="AD41" s="14">
        <f>'Tarea 13'!C41</f>
        <v>3.9</v>
      </c>
      <c r="AE41" s="14">
        <f>'Tarea 14 '!C41</f>
        <v>7.29</v>
      </c>
      <c r="AF41" s="15">
        <f>'Tarea 15'!C41</f>
        <v>9.75</v>
      </c>
      <c r="AG41" s="9">
        <f>E41*0.15+G41*0.15+I41*0.3+Q41+D41*3+J41*0.15+H42*5*0.15</f>
        <v>61.615641025641025</v>
      </c>
      <c r="AH41" s="9">
        <f>(32.5*AG41+750)/40</f>
        <v>68.812708333333333</v>
      </c>
      <c r="AI41" s="9">
        <f>IF(AH41&gt;67.4,MROUND(AH41/10,0.5),"R")</f>
        <v>7</v>
      </c>
      <c r="AJ41" s="168"/>
    </row>
    <row r="42" spans="1:36" ht="18.75" customHeight="1" x14ac:dyDescent="0.3">
      <c r="A42" s="25">
        <v>41</v>
      </c>
      <c r="B42" s="20">
        <v>424663</v>
      </c>
      <c r="C42" s="20" t="s">
        <v>69</v>
      </c>
      <c r="D42" s="23">
        <f>(SUM(R42:AF42)-SMALL(R42:AF42,1)-SMALL(R42:AF42,2))/13</f>
        <v>2.7192307692307693</v>
      </c>
      <c r="E42" s="22"/>
      <c r="F42" s="22"/>
      <c r="G42" s="22"/>
      <c r="H42" s="22"/>
      <c r="I42" s="22"/>
      <c r="J42" s="22"/>
      <c r="K42" s="22">
        <v>1</v>
      </c>
      <c r="L42" s="22"/>
      <c r="M42" s="22">
        <f t="shared" si="0"/>
        <v>5</v>
      </c>
      <c r="N42" s="22">
        <f t="shared" si="1"/>
        <v>0</v>
      </c>
      <c r="O42" s="22"/>
      <c r="P42" s="22"/>
      <c r="Q42" s="22">
        <f t="shared" si="2"/>
        <v>3</v>
      </c>
      <c r="R42" s="23">
        <f>'Tarea 1'!C42</f>
        <v>9</v>
      </c>
      <c r="S42" s="23">
        <f>'Tarea 2'!C42</f>
        <v>8.91</v>
      </c>
      <c r="T42" s="23">
        <f>'Tarea 3'!C42</f>
        <v>6.86</v>
      </c>
      <c r="U42" s="23">
        <f>'Tarea 4'!C42</f>
        <v>6.08</v>
      </c>
      <c r="V42" s="23">
        <f>'Tarea 5'!C42</f>
        <v>4.5</v>
      </c>
      <c r="W42" s="23">
        <f>'Tarea 6'!C42</f>
        <v>0</v>
      </c>
      <c r="X42" s="23">
        <f>'Tarea 7'!C42</f>
        <v>0</v>
      </c>
      <c r="Y42" s="23">
        <f>'Tarea 8'!C42</f>
        <v>0</v>
      </c>
      <c r="Z42" s="23">
        <f>'Tarea 9'!C42</f>
        <v>0</v>
      </c>
      <c r="AA42" s="23">
        <f>'Tarea 10'!C42</f>
        <v>0</v>
      </c>
      <c r="AB42" s="23">
        <f>'Tarea 11'!C42</f>
        <v>0</v>
      </c>
      <c r="AC42" s="23">
        <f>'Tarea 12'!C42</f>
        <v>0</v>
      </c>
      <c r="AD42" s="23">
        <f>'Tarea 13'!C42</f>
        <v>0</v>
      </c>
      <c r="AE42" s="23">
        <f>'Tarea 14 '!C42</f>
        <v>0</v>
      </c>
      <c r="AF42" s="23">
        <f>'Tarea 15'!C42</f>
        <v>0</v>
      </c>
      <c r="AG42" s="9">
        <f>E42*0.15+G42*0.15+I42*0.3+Q42+D42*3+J42*0.15+H43*5*0.15</f>
        <v>11.157692307692308</v>
      </c>
      <c r="AH42" s="9">
        <f>(32.5*AG42+750)/40</f>
        <v>27.815625000000001</v>
      </c>
      <c r="AI42" s="8" t="str">
        <f>IF(AH42&gt;67.4,MROUND(AH42/10,0.5),"R")</f>
        <v>R</v>
      </c>
      <c r="AJ42" s="168"/>
    </row>
    <row r="43" spans="1:36" ht="18.75" customHeight="1" x14ac:dyDescent="0.3">
      <c r="A43" s="6">
        <v>42</v>
      </c>
      <c r="B43" s="7">
        <v>902040</v>
      </c>
      <c r="C43" s="7" t="s">
        <v>70</v>
      </c>
      <c r="D43" s="15">
        <f>(SUM(R43:AF43)-SMALL(R43:AF43,1)-SMALL(R43:AF43,2))/13</f>
        <v>8.3616239316239316</v>
      </c>
      <c r="E43" s="10">
        <v>78</v>
      </c>
      <c r="F43" s="11"/>
      <c r="G43" s="10">
        <v>64</v>
      </c>
      <c r="H43" s="11"/>
      <c r="I43" s="11">
        <v>74</v>
      </c>
      <c r="J43" s="11">
        <v>10</v>
      </c>
      <c r="K43" s="24">
        <v>1.5</v>
      </c>
      <c r="L43" s="24">
        <v>4</v>
      </c>
      <c r="M43" s="13">
        <f t="shared" si="0"/>
        <v>7.5</v>
      </c>
      <c r="N43" s="13">
        <f t="shared" si="1"/>
        <v>13.333333333333334</v>
      </c>
      <c r="O43" s="11">
        <v>14</v>
      </c>
      <c r="P43" s="11">
        <v>3</v>
      </c>
      <c r="Q43" s="11">
        <f t="shared" si="2"/>
        <v>10.416666666666668</v>
      </c>
      <c r="R43" s="14">
        <f>'Tarea 1'!C43</f>
        <v>9.75</v>
      </c>
      <c r="S43" s="14">
        <f>'Tarea 2'!C43</f>
        <v>10</v>
      </c>
      <c r="T43" s="14">
        <f>'Tarea 3'!C43</f>
        <v>10</v>
      </c>
      <c r="U43" s="14">
        <f>'Tarea 4'!C43</f>
        <v>7.69</v>
      </c>
      <c r="V43" s="14">
        <f>'Tarea 5'!C43</f>
        <v>6.6</v>
      </c>
      <c r="W43" s="14">
        <f>'Tarea 6'!C43</f>
        <v>8.6999999999999993</v>
      </c>
      <c r="X43" s="14">
        <f>'Tarea 7'!C43</f>
        <v>8.6111111111111107</v>
      </c>
      <c r="Y43" s="14">
        <f>'Tarea 8'!C43</f>
        <v>7.78</v>
      </c>
      <c r="Z43" s="14">
        <f>'Tarea 9'!C43</f>
        <v>6.13</v>
      </c>
      <c r="AA43" s="14">
        <f>'Tarea 10'!C43</f>
        <v>7.89</v>
      </c>
      <c r="AB43" s="14">
        <f>'Tarea 11'!C43</f>
        <v>6</v>
      </c>
      <c r="AC43" s="14">
        <f>'Tarea 12'!C43</f>
        <v>7.6</v>
      </c>
      <c r="AD43" s="14">
        <f>'Tarea 13'!C43</f>
        <v>8.1999999999999993</v>
      </c>
      <c r="AE43" s="14">
        <f>'Tarea 14 '!C43</f>
        <v>5.57</v>
      </c>
      <c r="AF43" s="15">
        <f>'Tarea 15'!C43</f>
        <v>9.75</v>
      </c>
      <c r="AG43" s="9">
        <f>E43*0.15+G43*0.15+I43*0.3+Q43+D43*3+J43*0.15+H44*5*0.15</f>
        <v>80.501538461538473</v>
      </c>
      <c r="AH43" s="9">
        <f>(32.5*AG43+750)/40</f>
        <v>84.157499999999999</v>
      </c>
      <c r="AI43" s="9">
        <f>IF(AH43&gt;67.4,MROUND(AH43/10,0.5),"R")</f>
        <v>8.5</v>
      </c>
      <c r="AJ43" s="168"/>
    </row>
    <row r="44" spans="1:36" ht="18.75" customHeight="1" x14ac:dyDescent="0.3">
      <c r="A44" s="27">
        <v>43</v>
      </c>
      <c r="B44" s="7">
        <v>424640</v>
      </c>
      <c r="C44" s="7" t="s">
        <v>71</v>
      </c>
      <c r="D44" s="15">
        <f>(SUM(R44:AF44)-SMALL(R44:AF44,1)-SMALL(R44:AF44,2))/13</f>
        <v>5.8465384615384624</v>
      </c>
      <c r="E44" s="10">
        <v>54</v>
      </c>
      <c r="F44" s="11"/>
      <c r="G44" s="10">
        <v>18</v>
      </c>
      <c r="H44" s="11"/>
      <c r="I44" s="11">
        <v>22</v>
      </c>
      <c r="J44" s="11"/>
      <c r="K44" s="13">
        <v>2</v>
      </c>
      <c r="L44" s="13">
        <v>2</v>
      </c>
      <c r="M44" s="13">
        <f t="shared" si="0"/>
        <v>10</v>
      </c>
      <c r="N44" s="13">
        <f t="shared" si="1"/>
        <v>6.666666666666667</v>
      </c>
      <c r="O44" s="11">
        <v>6</v>
      </c>
      <c r="P44" s="11"/>
      <c r="Q44" s="11">
        <f t="shared" si="2"/>
        <v>8.3333333333333339</v>
      </c>
      <c r="R44" s="14">
        <f>'Tarea 1'!C44</f>
        <v>8</v>
      </c>
      <c r="S44" s="14">
        <f>'Tarea 2'!C44</f>
        <v>6.73</v>
      </c>
      <c r="T44" s="14">
        <f>'Tarea 3'!C44</f>
        <v>8.48</v>
      </c>
      <c r="U44" s="14">
        <f>'Tarea 4'!C44</f>
        <v>5.38</v>
      </c>
      <c r="V44" s="14">
        <f>'Tarea 5'!C44</f>
        <v>3.5</v>
      </c>
      <c r="W44" s="14">
        <f>'Tarea 6'!C44</f>
        <v>4.5999999999999996</v>
      </c>
      <c r="X44" s="14">
        <f>'Tarea 7'!C44</f>
        <v>5.89</v>
      </c>
      <c r="Y44" s="14">
        <f>'Tarea 8'!C44</f>
        <v>6.67</v>
      </c>
      <c r="Z44" s="14">
        <f>'Tarea 9'!C44</f>
        <v>3.87</v>
      </c>
      <c r="AA44" s="14">
        <f>'Tarea 10'!C44</f>
        <v>1.56</v>
      </c>
      <c r="AB44" s="14">
        <f>'Tarea 11'!C44</f>
        <v>1.45</v>
      </c>
      <c r="AC44" s="14">
        <f>'Tarea 12'!C44</f>
        <v>0</v>
      </c>
      <c r="AD44" s="14">
        <f>'Tarea 13'!C44</f>
        <v>5.7</v>
      </c>
      <c r="AE44" s="14">
        <f>'Tarea 14 '!C44</f>
        <v>6</v>
      </c>
      <c r="AF44" s="15">
        <f>'Tarea 15'!C44</f>
        <v>9.625</v>
      </c>
      <c r="AG44" s="9">
        <f>E44*0.15+G44*0.15+I44*0.3+Q44+D44*3+J44*0.15+H45*5*0.15</f>
        <v>43.272948717948722</v>
      </c>
      <c r="AH44" s="9">
        <f>(32.5*AG44+750)/40</f>
        <v>53.909270833333338</v>
      </c>
      <c r="AI44" s="8" t="str">
        <f>IF(AH44&gt;67.4,MROUND(AH44/10,0.5),"R")</f>
        <v>R</v>
      </c>
      <c r="AJ44" s="168"/>
    </row>
    <row r="45" spans="1:36" ht="18.75" customHeight="1" x14ac:dyDescent="0.3">
      <c r="A45" s="6">
        <v>44</v>
      </c>
      <c r="B45" s="7">
        <v>424650</v>
      </c>
      <c r="C45" s="7" t="s">
        <v>72</v>
      </c>
      <c r="D45" s="15">
        <f>(SUM(R45:AF45)-SMALL(R45:AF45,1)-SMALL(R45:AF45,2))/13</f>
        <v>9.5041025641025634</v>
      </c>
      <c r="E45" s="10">
        <v>85</v>
      </c>
      <c r="F45" s="11"/>
      <c r="G45" s="10">
        <v>69</v>
      </c>
      <c r="H45" s="11"/>
      <c r="I45" s="164">
        <v>90</v>
      </c>
      <c r="J45" s="11"/>
      <c r="K45" s="24">
        <v>2</v>
      </c>
      <c r="L45" s="24">
        <v>3</v>
      </c>
      <c r="M45" s="13">
        <f t="shared" si="0"/>
        <v>10</v>
      </c>
      <c r="N45" s="13">
        <f t="shared" si="1"/>
        <v>10</v>
      </c>
      <c r="O45" s="11">
        <v>10</v>
      </c>
      <c r="P45" s="11"/>
      <c r="Q45" s="11">
        <f t="shared" si="2"/>
        <v>10</v>
      </c>
      <c r="R45" s="14">
        <f>'Tarea 1'!C45</f>
        <v>10</v>
      </c>
      <c r="S45" s="14">
        <f>'Tarea 2'!C45</f>
        <v>10</v>
      </c>
      <c r="T45" s="14">
        <f>'Tarea 3'!C45</f>
        <v>10</v>
      </c>
      <c r="U45" s="14">
        <f>'Tarea 4'!C45</f>
        <v>0</v>
      </c>
      <c r="V45" s="14">
        <f>'Tarea 5'!C45</f>
        <v>8.3000000000000007</v>
      </c>
      <c r="W45" s="14">
        <f>'Tarea 6'!C45</f>
        <v>10</v>
      </c>
      <c r="X45" s="14">
        <f>'Tarea 7'!C45</f>
        <v>9.8333333333333339</v>
      </c>
      <c r="Y45" s="14">
        <f>'Tarea 8'!C45</f>
        <v>10</v>
      </c>
      <c r="Z45" s="14">
        <f>'Tarea 9'!C45</f>
        <v>9.27</v>
      </c>
      <c r="AA45" s="14">
        <f>'Tarea 10'!C45</f>
        <v>0</v>
      </c>
      <c r="AB45" s="14">
        <f>'Tarea 11'!C45</f>
        <v>6.5</v>
      </c>
      <c r="AC45" s="14">
        <f>'Tarea 12'!C45</f>
        <v>9.9</v>
      </c>
      <c r="AD45" s="14">
        <f>'Tarea 13'!C45</f>
        <v>9</v>
      </c>
      <c r="AE45" s="14">
        <f>'Tarea 14 '!C45</f>
        <v>11</v>
      </c>
      <c r="AF45" s="15">
        <f>'Tarea 15'!C45</f>
        <v>9.75</v>
      </c>
      <c r="AG45" s="9">
        <f>E45*0.15+G45*0.15+I45*0.3+Q45+D45*3+J45*0.15+H46*5*0.15</f>
        <v>88.612307692307695</v>
      </c>
      <c r="AH45" s="9">
        <f>(32.5*AG45+750)/40</f>
        <v>90.747500000000002</v>
      </c>
      <c r="AI45" s="9">
        <f>IF(AH45&gt;67.4,MROUND(AH45/10,0.5),"R")</f>
        <v>9</v>
      </c>
      <c r="AJ45" s="168"/>
    </row>
    <row r="46" spans="1:36" ht="18.75" customHeight="1" x14ac:dyDescent="0.3">
      <c r="A46" s="27">
        <v>45</v>
      </c>
      <c r="B46" s="7">
        <v>424657</v>
      </c>
      <c r="C46" s="7" t="s">
        <v>73</v>
      </c>
      <c r="D46" s="15">
        <f>(SUM(R46:AF46)-SMALL(R46:AF46,1)-SMALL(R46:AF46,2))/13</f>
        <v>9.0479914529914538</v>
      </c>
      <c r="E46" s="10">
        <v>88</v>
      </c>
      <c r="F46" s="11"/>
      <c r="G46" s="10">
        <v>64</v>
      </c>
      <c r="H46" s="11"/>
      <c r="I46" s="165">
        <v>99</v>
      </c>
      <c r="J46" s="165">
        <v>16</v>
      </c>
      <c r="K46" s="13">
        <v>2</v>
      </c>
      <c r="L46" s="13">
        <v>3</v>
      </c>
      <c r="M46" s="13">
        <f t="shared" si="0"/>
        <v>10</v>
      </c>
      <c r="N46" s="13">
        <f t="shared" si="1"/>
        <v>10</v>
      </c>
      <c r="O46" s="11">
        <v>10</v>
      </c>
      <c r="P46" s="11">
        <v>10</v>
      </c>
      <c r="Q46" s="11">
        <f t="shared" si="2"/>
        <v>10</v>
      </c>
      <c r="R46" s="14">
        <f>'Tarea 1'!C46</f>
        <v>10</v>
      </c>
      <c r="S46" s="14">
        <f>'Tarea 2'!C46</f>
        <v>10.73</v>
      </c>
      <c r="T46" s="14">
        <f>'Tarea 3'!C46</f>
        <v>8.7100000000000009</v>
      </c>
      <c r="U46" s="14">
        <f>'Tarea 4'!C46</f>
        <v>10.77</v>
      </c>
      <c r="V46" s="14">
        <f>'Tarea 5'!C46</f>
        <v>6.9</v>
      </c>
      <c r="W46" s="14">
        <f>'Tarea 6'!C46</f>
        <v>9.6999999999999993</v>
      </c>
      <c r="X46" s="14">
        <f>'Tarea 7'!C46</f>
        <v>9.8888888888888893</v>
      </c>
      <c r="Y46" s="14">
        <f>'Tarea 8'!C46</f>
        <v>9.89</v>
      </c>
      <c r="Z46" s="14">
        <f>'Tarea 9'!C46</f>
        <v>5.87</v>
      </c>
      <c r="AA46" s="14">
        <f>'Tarea 10'!C46</f>
        <v>9.2200000000000006</v>
      </c>
      <c r="AB46" s="14">
        <f>'Tarea 11'!C46</f>
        <v>6.35</v>
      </c>
      <c r="AC46" s="14">
        <f>'Tarea 12'!C46</f>
        <v>8.4</v>
      </c>
      <c r="AD46" s="14">
        <f>'Tarea 13'!C46</f>
        <v>7.4</v>
      </c>
      <c r="AE46" s="14">
        <f>'Tarea 14 '!C46</f>
        <v>7.14</v>
      </c>
      <c r="AF46" s="15">
        <f>'Tarea 15'!C46</f>
        <v>8.875</v>
      </c>
      <c r="AG46" s="9">
        <f>E46*0.15+G46*0.15+I46*0.3+Q46+D46*3+J46*0.15+H47*5*0.15</f>
        <v>92.043974358974367</v>
      </c>
      <c r="AH46" s="9">
        <f>(32.5*AG46+750)/40</f>
        <v>93.53572916666667</v>
      </c>
      <c r="AI46" s="9">
        <f>IF(AH46&gt;67.4,MROUND(AH46/10,0.5),"R")</f>
        <v>9.5</v>
      </c>
      <c r="AJ46" s="168"/>
    </row>
    <row r="47" spans="1:36" ht="18.75" customHeight="1" x14ac:dyDescent="0.3">
      <c r="A47" s="6">
        <v>46</v>
      </c>
      <c r="B47" s="7">
        <v>902057</v>
      </c>
      <c r="C47" s="7" t="s">
        <v>74</v>
      </c>
      <c r="D47" s="15">
        <f>(SUM(R47:AF47)-SMALL(R47:AF47,1)-SMALL(R47:AF47,2))/13</f>
        <v>9.2202991452991441</v>
      </c>
      <c r="E47" s="10">
        <v>96</v>
      </c>
      <c r="F47" s="11"/>
      <c r="G47" s="10">
        <v>54</v>
      </c>
      <c r="H47" s="11"/>
      <c r="I47" s="11">
        <v>71</v>
      </c>
      <c r="J47" s="11"/>
      <c r="K47" s="18">
        <v>2</v>
      </c>
      <c r="L47" s="18">
        <v>1</v>
      </c>
      <c r="M47" s="13">
        <f t="shared" si="0"/>
        <v>10</v>
      </c>
      <c r="N47" s="13">
        <f t="shared" si="1"/>
        <v>3.3333333333333335</v>
      </c>
      <c r="O47" s="11">
        <v>8</v>
      </c>
      <c r="P47" s="11">
        <v>10</v>
      </c>
      <c r="Q47" s="11">
        <f t="shared" si="2"/>
        <v>6.666666666666667</v>
      </c>
      <c r="R47" s="14">
        <f>'Tarea 1'!C47</f>
        <v>10</v>
      </c>
      <c r="S47" s="14">
        <f>'Tarea 2'!C47</f>
        <v>10.36</v>
      </c>
      <c r="T47" s="14">
        <f>'Tarea 3'!C47</f>
        <v>9.0500000000000007</v>
      </c>
      <c r="U47" s="14">
        <f>'Tarea 4'!C47</f>
        <v>9.69</v>
      </c>
      <c r="V47" s="14">
        <f>'Tarea 5'!C47</f>
        <v>8.4</v>
      </c>
      <c r="W47" s="14">
        <f>'Tarea 6'!C47</f>
        <v>9.5</v>
      </c>
      <c r="X47" s="14">
        <f>'Tarea 7'!C47</f>
        <v>9.3888888888888893</v>
      </c>
      <c r="Y47" s="14">
        <f>'Tarea 8'!C47</f>
        <v>10</v>
      </c>
      <c r="Z47" s="14">
        <f>'Tarea 9'!C47</f>
        <v>6.8</v>
      </c>
      <c r="AA47" s="14">
        <f>'Tarea 10'!C47</f>
        <v>8.2200000000000006</v>
      </c>
      <c r="AB47" s="14">
        <f>'Tarea 11'!C47</f>
        <v>7.35</v>
      </c>
      <c r="AC47" s="14">
        <f>'Tarea 12'!C47</f>
        <v>9.6</v>
      </c>
      <c r="AD47" s="14">
        <f>'Tarea 13'!C47</f>
        <v>6.5</v>
      </c>
      <c r="AE47" s="14">
        <f>'Tarea 14 '!C47</f>
        <v>8.43</v>
      </c>
      <c r="AF47" s="15">
        <f>'Tarea 15'!C47</f>
        <v>9.875</v>
      </c>
      <c r="AG47" s="9">
        <f>E47*0.15+G47*0.15+I47*0.3+Q47+D47*3+J47*0.15+H48*5*0.15</f>
        <v>78.127564102564094</v>
      </c>
      <c r="AH47" s="9">
        <f>(32.5*AG47+750)/40</f>
        <v>82.228645833333331</v>
      </c>
      <c r="AI47" s="9">
        <f>IF(AH47&gt;67.4,MROUND(AH47/10,0.5),"R")</f>
        <v>8</v>
      </c>
      <c r="AJ47" s="168"/>
    </row>
    <row r="48" spans="1:36" ht="18.75" customHeight="1" x14ac:dyDescent="0.3">
      <c r="A48" s="27">
        <v>47</v>
      </c>
      <c r="B48" s="7">
        <v>424662</v>
      </c>
      <c r="C48" s="7" t="s">
        <v>75</v>
      </c>
      <c r="D48" s="15">
        <f>(SUM(R48:AF48)-SMALL(R48:AF48,1)-SMALL(R48:AF48,2))/13</f>
        <v>9.7025641025641018</v>
      </c>
      <c r="E48" s="10">
        <v>92</v>
      </c>
      <c r="F48" s="11"/>
      <c r="G48" s="10">
        <v>95</v>
      </c>
      <c r="H48" s="11"/>
      <c r="I48" s="11">
        <v>95</v>
      </c>
      <c r="J48" s="11"/>
      <c r="K48" s="13">
        <v>2</v>
      </c>
      <c r="L48" s="13">
        <v>3</v>
      </c>
      <c r="M48" s="13">
        <f t="shared" si="0"/>
        <v>10</v>
      </c>
      <c r="N48" s="13">
        <f t="shared" si="1"/>
        <v>10</v>
      </c>
      <c r="O48" s="11">
        <v>10</v>
      </c>
      <c r="P48" s="11">
        <v>9</v>
      </c>
      <c r="Q48" s="11">
        <f t="shared" si="2"/>
        <v>10</v>
      </c>
      <c r="R48" s="14">
        <f>'Tarea 1'!C48</f>
        <v>9.5</v>
      </c>
      <c r="S48" s="14">
        <f>'Tarea 2'!C48</f>
        <v>10.91</v>
      </c>
      <c r="T48" s="14">
        <f>'Tarea 3'!C48</f>
        <v>9.0500000000000007</v>
      </c>
      <c r="U48" s="14">
        <f>'Tarea 4'!C48</f>
        <v>10.62</v>
      </c>
      <c r="V48" s="14">
        <f>'Tarea 5'!C48</f>
        <v>9.3000000000000007</v>
      </c>
      <c r="W48" s="14">
        <f>'Tarea 6'!C48</f>
        <v>8.5</v>
      </c>
      <c r="X48" s="14">
        <f>'Tarea 7'!C48</f>
        <v>9.8333333333333339</v>
      </c>
      <c r="Y48" s="14">
        <f>'Tarea 8'!C48</f>
        <v>10.33</v>
      </c>
      <c r="Z48" s="14">
        <f>'Tarea 9'!C48</f>
        <v>6.6</v>
      </c>
      <c r="AA48" s="14">
        <f>'Tarea 10'!C48</f>
        <v>9.61</v>
      </c>
      <c r="AB48" s="14">
        <f>'Tarea 11'!C48</f>
        <v>9.25</v>
      </c>
      <c r="AC48" s="14">
        <f>'Tarea 12'!C48</f>
        <v>9.8000000000000007</v>
      </c>
      <c r="AD48" s="14">
        <f>'Tarea 13'!C48</f>
        <v>7.9</v>
      </c>
      <c r="AE48" s="14">
        <f>'Tarea 14 '!C48</f>
        <v>9.43</v>
      </c>
      <c r="AF48" s="15">
        <f>'Tarea 15'!C48</f>
        <v>10</v>
      </c>
      <c r="AG48" s="9">
        <f>E48*0.15+G48*0.15+I48*0.3+Q48+D48*3+J48*0.15+H49*5*0.15</f>
        <v>96.407692307692301</v>
      </c>
      <c r="AH48" s="9">
        <f>(32.5*AG48+750)/40</f>
        <v>97.081249999999997</v>
      </c>
      <c r="AI48" s="9">
        <f>IF(AH48&gt;67.4,MROUND(AH48/10,0.5),"R")</f>
        <v>9.5</v>
      </c>
      <c r="AJ48" s="168"/>
    </row>
    <row r="49" spans="1:36" ht="18.75" customHeight="1" thickBot="1" x14ac:dyDescent="0.35">
      <c r="A49" s="28">
        <v>48</v>
      </c>
      <c r="B49" s="29">
        <v>424645</v>
      </c>
      <c r="C49" s="29" t="s">
        <v>76</v>
      </c>
      <c r="D49" s="37">
        <f>(SUM(R49:AF49)-SMALL(R49:AF49,1)-SMALL(R49:AF49,2))/13</f>
        <v>8.2985042735042747</v>
      </c>
      <c r="E49" s="31">
        <v>41</v>
      </c>
      <c r="F49" s="32"/>
      <c r="G49" s="31">
        <v>67</v>
      </c>
      <c r="H49" s="31">
        <v>1</v>
      </c>
      <c r="I49" s="31">
        <v>74</v>
      </c>
      <c r="J49" s="31">
        <v>5</v>
      </c>
      <c r="K49" s="33">
        <v>2</v>
      </c>
      <c r="L49" s="34">
        <v>3</v>
      </c>
      <c r="M49" s="35">
        <f t="shared" si="0"/>
        <v>10</v>
      </c>
      <c r="N49" s="35">
        <f t="shared" si="1"/>
        <v>10</v>
      </c>
      <c r="O49" s="31">
        <v>9</v>
      </c>
      <c r="P49" s="31">
        <v>9</v>
      </c>
      <c r="Q49" s="32">
        <f t="shared" si="2"/>
        <v>10</v>
      </c>
      <c r="R49" s="36">
        <f>'Tarea 1'!C49</f>
        <v>8.5</v>
      </c>
      <c r="S49" s="36">
        <f>'Tarea 2'!C49</f>
        <v>6.55</v>
      </c>
      <c r="T49" s="36">
        <f>'Tarea 3'!C49</f>
        <v>8.1</v>
      </c>
      <c r="U49" s="36">
        <f>'Tarea 4'!C49</f>
        <v>8.92</v>
      </c>
      <c r="V49" s="36">
        <f>'Tarea 5'!C49</f>
        <v>7.1</v>
      </c>
      <c r="W49" s="36">
        <f>'Tarea 6'!C49</f>
        <v>7.6</v>
      </c>
      <c r="X49" s="36">
        <f>'Tarea 7'!C49</f>
        <v>7.5555555555555554</v>
      </c>
      <c r="Y49" s="36">
        <f>'Tarea 8'!C49</f>
        <v>10</v>
      </c>
      <c r="Z49" s="36">
        <f>'Tarea 9'!C49</f>
        <v>6.67</v>
      </c>
      <c r="AA49" s="36">
        <f>'Tarea 10'!C49</f>
        <v>9.06</v>
      </c>
      <c r="AB49" s="14">
        <f>'Tarea 11'!C49</f>
        <v>6.65</v>
      </c>
      <c r="AC49" s="14">
        <f>'Tarea 12'!C49</f>
        <v>7.3</v>
      </c>
      <c r="AD49" s="14">
        <f>'Tarea 13'!C49</f>
        <v>7.2</v>
      </c>
      <c r="AE49" s="14">
        <f>'Tarea 14 '!C49</f>
        <v>10</v>
      </c>
      <c r="AF49" s="37">
        <f>'Tarea 15'!C49</f>
        <v>9.875</v>
      </c>
      <c r="AG49" s="9">
        <f>E49*0.15+G49*0.15+I49*0.3+Q49+D49*3+J49*0.15+H50*5*0.15</f>
        <v>74.045512820512826</v>
      </c>
      <c r="AH49" s="30">
        <f>(32.5*AG49+750)/40</f>
        <v>78.911979166666669</v>
      </c>
      <c r="AI49" s="30">
        <f>IF(AH49&gt;67.4,MROUND(AH49/10,0.5),"R")</f>
        <v>8</v>
      </c>
      <c r="AJ49" s="168"/>
    </row>
    <row r="50" spans="1:36" ht="19.2" customHeight="1" x14ac:dyDescent="0.3">
      <c r="A50" s="38"/>
      <c r="B50" s="39"/>
      <c r="C50" s="39"/>
      <c r="D50" s="43"/>
      <c r="E50" s="41">
        <f>SUM(E2:E49)/45</f>
        <v>75.888888888888886</v>
      </c>
      <c r="F50" s="39"/>
      <c r="G50" s="39">
        <f>SUM(G2:G49)/45</f>
        <v>50.177777777777777</v>
      </c>
      <c r="H50" s="39"/>
      <c r="I50" s="41" t="s">
        <v>8</v>
      </c>
      <c r="J50" s="41" t="s">
        <v>77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2"/>
      <c r="AC50" s="42"/>
      <c r="AD50" s="42"/>
      <c r="AE50" s="42"/>
      <c r="AF50" s="43"/>
      <c r="AG50" s="39"/>
      <c r="AH50" s="39"/>
      <c r="AI50" s="40"/>
      <c r="AJ50" s="169"/>
    </row>
  </sheetData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8.61328125" defaultRowHeight="15" customHeight="1" x14ac:dyDescent="0.3"/>
  <cols>
    <col min="1" max="1" width="3.61328125" style="119" customWidth="1"/>
    <col min="2" max="2" width="8.61328125" style="119" customWidth="1"/>
    <col min="3" max="3" width="9.4609375" style="119" customWidth="1"/>
    <col min="4" max="18" width="5.07421875" style="119" customWidth="1"/>
    <col min="19" max="255" width="8.61328125" style="119" customWidth="1"/>
  </cols>
  <sheetData>
    <row r="1" spans="1:18" ht="30" customHeight="1" x14ac:dyDescent="0.3">
      <c r="A1" s="91"/>
      <c r="B1" s="92" t="s">
        <v>0</v>
      </c>
      <c r="C1" s="92" t="s">
        <v>78</v>
      </c>
      <c r="D1" s="92">
        <v>9</v>
      </c>
      <c r="E1" s="92">
        <v>11</v>
      </c>
      <c r="F1" s="92">
        <v>22</v>
      </c>
      <c r="G1" s="92">
        <v>23</v>
      </c>
      <c r="H1" s="92">
        <v>12</v>
      </c>
      <c r="I1" s="92">
        <v>13</v>
      </c>
      <c r="J1" s="92">
        <v>21</v>
      </c>
      <c r="K1" s="92">
        <v>23</v>
      </c>
      <c r="L1" s="92">
        <v>33</v>
      </c>
      <c r="M1" s="92">
        <v>34</v>
      </c>
      <c r="N1" s="92">
        <v>35</v>
      </c>
      <c r="O1" s="92">
        <v>42</v>
      </c>
      <c r="P1" s="92">
        <v>44</v>
      </c>
      <c r="Q1" s="92">
        <v>69</v>
      </c>
      <c r="R1" s="92">
        <v>70</v>
      </c>
    </row>
    <row r="2" spans="1:18" ht="18.75" customHeight="1" x14ac:dyDescent="0.3">
      <c r="A2" s="93">
        <v>1</v>
      </c>
      <c r="B2" s="93">
        <v>424415</v>
      </c>
      <c r="C2" s="103">
        <f t="shared" ref="C2:C18" si="0">ROUND(SUM(D2:R2)/15,2)</f>
        <v>9.1999999999999993</v>
      </c>
      <c r="D2" s="104">
        <v>9</v>
      </c>
      <c r="E2" s="104">
        <v>9</v>
      </c>
      <c r="F2" s="104">
        <v>10</v>
      </c>
      <c r="G2" s="104">
        <v>5</v>
      </c>
      <c r="H2" s="104">
        <v>10</v>
      </c>
      <c r="I2" s="104">
        <v>10</v>
      </c>
      <c r="J2" s="104">
        <v>10</v>
      </c>
      <c r="K2" s="104">
        <v>10</v>
      </c>
      <c r="L2" s="104">
        <v>10</v>
      </c>
      <c r="M2" s="104">
        <v>5</v>
      </c>
      <c r="N2" s="104">
        <v>10</v>
      </c>
      <c r="O2" s="104">
        <v>10</v>
      </c>
      <c r="P2" s="104">
        <v>10</v>
      </c>
      <c r="Q2" s="120">
        <v>10</v>
      </c>
      <c r="R2" s="120">
        <v>10</v>
      </c>
    </row>
    <row r="3" spans="1:18" ht="18.75" customHeight="1" x14ac:dyDescent="0.3">
      <c r="A3" s="93">
        <v>2</v>
      </c>
      <c r="B3" s="93">
        <v>424642</v>
      </c>
      <c r="C3" s="103">
        <f t="shared" si="0"/>
        <v>8.1999999999999993</v>
      </c>
      <c r="D3" s="104">
        <v>9</v>
      </c>
      <c r="E3" s="104">
        <v>8</v>
      </c>
      <c r="F3" s="104">
        <v>10</v>
      </c>
      <c r="G3" s="104">
        <v>9</v>
      </c>
      <c r="H3" s="104">
        <v>9</v>
      </c>
      <c r="I3" s="104">
        <v>9</v>
      </c>
      <c r="J3" s="104">
        <v>3</v>
      </c>
      <c r="K3" s="104">
        <v>8</v>
      </c>
      <c r="L3" s="104">
        <v>8</v>
      </c>
      <c r="M3" s="104">
        <v>10</v>
      </c>
      <c r="N3" s="104">
        <v>10</v>
      </c>
      <c r="O3" s="104">
        <v>5</v>
      </c>
      <c r="P3" s="104">
        <v>10</v>
      </c>
      <c r="Q3" s="120">
        <v>5</v>
      </c>
      <c r="R3" s="120">
        <v>10</v>
      </c>
    </row>
    <row r="4" spans="1:18" ht="18.75" customHeight="1" x14ac:dyDescent="0.3">
      <c r="A4" s="93">
        <v>3</v>
      </c>
      <c r="B4" s="93">
        <v>424646</v>
      </c>
      <c r="C4" s="103">
        <f t="shared" si="0"/>
        <v>6.27</v>
      </c>
      <c r="D4" s="93">
        <v>9</v>
      </c>
      <c r="E4" s="93">
        <v>8</v>
      </c>
      <c r="F4" s="93">
        <v>7</v>
      </c>
      <c r="G4" s="104">
        <v>8</v>
      </c>
      <c r="H4" s="93">
        <v>8</v>
      </c>
      <c r="I4" s="93">
        <v>5</v>
      </c>
      <c r="J4" s="93">
        <v>8</v>
      </c>
      <c r="K4" s="93">
        <v>6</v>
      </c>
      <c r="L4" s="93">
        <v>10</v>
      </c>
      <c r="M4" s="93">
        <v>0</v>
      </c>
      <c r="N4" s="104">
        <v>5</v>
      </c>
      <c r="O4" s="104">
        <v>2</v>
      </c>
      <c r="P4" s="104">
        <v>5</v>
      </c>
      <c r="Q4" s="120">
        <v>5</v>
      </c>
      <c r="R4" s="120">
        <v>8</v>
      </c>
    </row>
    <row r="5" spans="1:18" ht="18.75" customHeight="1" x14ac:dyDescent="0.3">
      <c r="A5" s="93">
        <v>4</v>
      </c>
      <c r="B5" s="93">
        <v>424643</v>
      </c>
      <c r="C5" s="103">
        <f t="shared" si="0"/>
        <v>8.27</v>
      </c>
      <c r="D5" s="104">
        <v>9</v>
      </c>
      <c r="E5" s="104">
        <v>8</v>
      </c>
      <c r="F5" s="104">
        <v>10</v>
      </c>
      <c r="G5" s="104">
        <v>8</v>
      </c>
      <c r="H5" s="104">
        <v>8</v>
      </c>
      <c r="I5" s="104">
        <v>10</v>
      </c>
      <c r="J5" s="104">
        <v>5</v>
      </c>
      <c r="K5" s="104">
        <v>9</v>
      </c>
      <c r="L5" s="104">
        <v>10</v>
      </c>
      <c r="M5" s="104">
        <v>10</v>
      </c>
      <c r="N5" s="104">
        <v>5</v>
      </c>
      <c r="O5" s="104">
        <v>10</v>
      </c>
      <c r="P5" s="104">
        <v>10</v>
      </c>
      <c r="Q5" s="120">
        <v>7</v>
      </c>
      <c r="R5" s="120">
        <v>5</v>
      </c>
    </row>
    <row r="6" spans="1:18" ht="18.75" customHeight="1" x14ac:dyDescent="0.3">
      <c r="A6" s="93">
        <v>5</v>
      </c>
      <c r="B6" s="93">
        <v>313542</v>
      </c>
      <c r="C6" s="103">
        <f t="shared" si="0"/>
        <v>5.4</v>
      </c>
      <c r="D6" s="93">
        <v>5</v>
      </c>
      <c r="E6" s="93">
        <v>4</v>
      </c>
      <c r="F6" s="93">
        <v>7</v>
      </c>
      <c r="G6" s="93">
        <v>0</v>
      </c>
      <c r="H6" s="93">
        <v>8</v>
      </c>
      <c r="I6" s="93">
        <v>1</v>
      </c>
      <c r="J6" s="93">
        <v>5</v>
      </c>
      <c r="K6" s="93">
        <v>3</v>
      </c>
      <c r="L6" s="93">
        <v>10</v>
      </c>
      <c r="M6" s="93">
        <v>10</v>
      </c>
      <c r="N6" s="93">
        <v>5</v>
      </c>
      <c r="O6" s="93">
        <v>5</v>
      </c>
      <c r="P6" s="104">
        <v>5</v>
      </c>
      <c r="Q6" s="120">
        <v>5</v>
      </c>
      <c r="R6" s="120">
        <v>8</v>
      </c>
    </row>
    <row r="7" spans="1:18" ht="18.75" customHeight="1" x14ac:dyDescent="0.3">
      <c r="A7" s="93">
        <v>6</v>
      </c>
      <c r="B7" s="93">
        <v>280236</v>
      </c>
      <c r="C7" s="103">
        <f t="shared" si="0"/>
        <v>7</v>
      </c>
      <c r="D7" s="93">
        <v>5</v>
      </c>
      <c r="E7" s="93">
        <v>4</v>
      </c>
      <c r="F7" s="93">
        <v>10</v>
      </c>
      <c r="G7" s="93">
        <v>0</v>
      </c>
      <c r="H7" s="93">
        <v>10</v>
      </c>
      <c r="I7" s="93">
        <v>10</v>
      </c>
      <c r="J7" s="93">
        <v>3</v>
      </c>
      <c r="K7" s="93">
        <v>10</v>
      </c>
      <c r="L7" s="93">
        <v>10</v>
      </c>
      <c r="M7" s="93">
        <v>10</v>
      </c>
      <c r="N7" s="93">
        <v>10</v>
      </c>
      <c r="O7" s="93">
        <v>3</v>
      </c>
      <c r="P7" s="104">
        <v>10</v>
      </c>
      <c r="Q7" s="120">
        <v>5</v>
      </c>
      <c r="R7" s="120">
        <v>5</v>
      </c>
    </row>
    <row r="8" spans="1:18" ht="18.75" customHeight="1" x14ac:dyDescent="0.3">
      <c r="A8" s="93">
        <v>7</v>
      </c>
      <c r="B8" s="93">
        <v>415121</v>
      </c>
      <c r="C8" s="103">
        <f t="shared" si="0"/>
        <v>2.8</v>
      </c>
      <c r="D8" s="93">
        <v>7</v>
      </c>
      <c r="E8" s="93">
        <v>7</v>
      </c>
      <c r="F8" s="93">
        <v>0</v>
      </c>
      <c r="G8" s="93">
        <v>6</v>
      </c>
      <c r="H8" s="93">
        <v>3</v>
      </c>
      <c r="I8" s="93">
        <v>0</v>
      </c>
      <c r="J8" s="93">
        <v>4</v>
      </c>
      <c r="K8" s="93">
        <v>5</v>
      </c>
      <c r="L8" s="93">
        <v>5</v>
      </c>
      <c r="M8" s="93">
        <v>0</v>
      </c>
      <c r="N8" s="93">
        <v>0</v>
      </c>
      <c r="O8" s="93">
        <v>0</v>
      </c>
      <c r="P8" s="104">
        <v>0</v>
      </c>
      <c r="Q8" s="120">
        <v>5</v>
      </c>
      <c r="R8" s="120">
        <v>0</v>
      </c>
    </row>
    <row r="9" spans="1:18" ht="18.75" customHeight="1" x14ac:dyDescent="0.3">
      <c r="A9" s="93">
        <v>8</v>
      </c>
      <c r="B9" s="93">
        <v>380027</v>
      </c>
      <c r="C9" s="103">
        <f t="shared" si="0"/>
        <v>7.67</v>
      </c>
      <c r="D9" s="93">
        <v>10</v>
      </c>
      <c r="E9" s="93">
        <v>9</v>
      </c>
      <c r="F9" s="93">
        <v>7</v>
      </c>
      <c r="G9" s="93">
        <v>10</v>
      </c>
      <c r="H9" s="93">
        <v>9</v>
      </c>
      <c r="I9" s="93">
        <v>5</v>
      </c>
      <c r="J9" s="93">
        <v>5</v>
      </c>
      <c r="K9" s="93">
        <v>6</v>
      </c>
      <c r="L9" s="93">
        <v>8</v>
      </c>
      <c r="M9" s="93">
        <v>10</v>
      </c>
      <c r="N9" s="93">
        <v>5</v>
      </c>
      <c r="O9" s="93">
        <v>8</v>
      </c>
      <c r="P9" s="93">
        <v>8</v>
      </c>
      <c r="Q9" s="120">
        <v>8</v>
      </c>
      <c r="R9" s="120">
        <v>7</v>
      </c>
    </row>
    <row r="10" spans="1:18" ht="18.75" customHeight="1" x14ac:dyDescent="0.3">
      <c r="A10" s="93">
        <v>9</v>
      </c>
      <c r="B10" s="93">
        <v>424661</v>
      </c>
      <c r="C10" s="103">
        <f t="shared" si="0"/>
        <v>8.1999999999999993</v>
      </c>
      <c r="D10" s="93">
        <v>6</v>
      </c>
      <c r="E10" s="93">
        <v>8</v>
      </c>
      <c r="F10" s="93">
        <v>10</v>
      </c>
      <c r="G10" s="93">
        <v>6</v>
      </c>
      <c r="H10" s="93">
        <v>10</v>
      </c>
      <c r="I10" s="93">
        <v>10</v>
      </c>
      <c r="J10" s="93">
        <v>9</v>
      </c>
      <c r="K10" s="93">
        <v>10</v>
      </c>
      <c r="L10" s="93">
        <v>9</v>
      </c>
      <c r="M10" s="93">
        <v>10</v>
      </c>
      <c r="N10" s="93">
        <v>10</v>
      </c>
      <c r="O10" s="93">
        <v>10</v>
      </c>
      <c r="P10" s="104">
        <v>10</v>
      </c>
      <c r="Q10" s="120">
        <v>5</v>
      </c>
      <c r="R10" s="120">
        <v>0</v>
      </c>
    </row>
    <row r="11" spans="1:18" ht="18.75" customHeight="1" x14ac:dyDescent="0.3">
      <c r="A11" s="93">
        <v>10</v>
      </c>
      <c r="B11" s="93">
        <v>424638</v>
      </c>
      <c r="C11" s="103">
        <f t="shared" si="0"/>
        <v>7.13</v>
      </c>
      <c r="D11" s="93">
        <v>5</v>
      </c>
      <c r="E11" s="93">
        <v>4</v>
      </c>
      <c r="F11" s="93">
        <v>10</v>
      </c>
      <c r="G11" s="93">
        <v>10</v>
      </c>
      <c r="H11" s="93">
        <v>9</v>
      </c>
      <c r="I11" s="93">
        <v>8</v>
      </c>
      <c r="J11" s="93">
        <v>9</v>
      </c>
      <c r="K11" s="93">
        <v>9</v>
      </c>
      <c r="L11" s="93">
        <v>8</v>
      </c>
      <c r="M11" s="93">
        <v>5</v>
      </c>
      <c r="N11" s="93">
        <v>10</v>
      </c>
      <c r="O11" s="93">
        <v>5</v>
      </c>
      <c r="P11" s="104">
        <v>10</v>
      </c>
      <c r="Q11" s="120">
        <v>5</v>
      </c>
      <c r="R11" s="120">
        <v>0</v>
      </c>
    </row>
    <row r="12" spans="1:18" ht="18.75" customHeight="1" x14ac:dyDescent="0.3">
      <c r="A12" s="93">
        <v>11</v>
      </c>
      <c r="B12" s="93">
        <v>424660</v>
      </c>
      <c r="C12" s="103">
        <f t="shared" si="0"/>
        <v>8.4700000000000006</v>
      </c>
      <c r="D12" s="104">
        <v>10</v>
      </c>
      <c r="E12" s="104">
        <v>9</v>
      </c>
      <c r="F12" s="104">
        <v>10</v>
      </c>
      <c r="G12" s="104">
        <v>10</v>
      </c>
      <c r="H12" s="104">
        <v>9</v>
      </c>
      <c r="I12" s="104">
        <v>10</v>
      </c>
      <c r="J12" s="104">
        <v>3</v>
      </c>
      <c r="K12" s="104">
        <v>9</v>
      </c>
      <c r="L12" s="104">
        <v>10</v>
      </c>
      <c r="M12" s="104">
        <v>7</v>
      </c>
      <c r="N12" s="104">
        <v>5</v>
      </c>
      <c r="O12" s="104">
        <v>10</v>
      </c>
      <c r="P12" s="104">
        <v>10</v>
      </c>
      <c r="Q12" s="120">
        <v>8</v>
      </c>
      <c r="R12" s="120">
        <v>7</v>
      </c>
    </row>
    <row r="13" spans="1:18" ht="18.75" customHeight="1" x14ac:dyDescent="0.3">
      <c r="A13" s="93">
        <v>12</v>
      </c>
      <c r="B13" s="93">
        <v>424639</v>
      </c>
      <c r="C13" s="103">
        <f t="shared" si="0"/>
        <v>6.4</v>
      </c>
      <c r="D13" s="104">
        <v>9</v>
      </c>
      <c r="E13" s="104">
        <v>8</v>
      </c>
      <c r="F13" s="104">
        <v>0</v>
      </c>
      <c r="G13" s="104">
        <v>10</v>
      </c>
      <c r="H13" s="104">
        <v>9</v>
      </c>
      <c r="I13" s="104">
        <v>10</v>
      </c>
      <c r="J13" s="104">
        <v>6</v>
      </c>
      <c r="K13" s="104">
        <v>8</v>
      </c>
      <c r="L13" s="104">
        <v>8</v>
      </c>
      <c r="M13" s="104">
        <v>5</v>
      </c>
      <c r="N13" s="104">
        <v>10</v>
      </c>
      <c r="O13" s="104">
        <v>0</v>
      </c>
      <c r="P13" s="104">
        <v>0</v>
      </c>
      <c r="Q13" s="120">
        <v>5</v>
      </c>
      <c r="R13" s="120">
        <v>8</v>
      </c>
    </row>
    <row r="14" spans="1:18" ht="18.75" customHeight="1" x14ac:dyDescent="0.3">
      <c r="A14" s="93">
        <v>13</v>
      </c>
      <c r="B14" s="93">
        <v>424653</v>
      </c>
      <c r="C14" s="103">
        <f t="shared" si="0"/>
        <v>9.1300000000000008</v>
      </c>
      <c r="D14" s="93">
        <v>10</v>
      </c>
      <c r="E14" s="93">
        <v>10</v>
      </c>
      <c r="F14" s="93">
        <v>10</v>
      </c>
      <c r="G14" s="93">
        <v>10</v>
      </c>
      <c r="H14" s="93">
        <v>9</v>
      </c>
      <c r="I14" s="93">
        <v>10</v>
      </c>
      <c r="J14" s="93">
        <v>6</v>
      </c>
      <c r="K14" s="93">
        <v>9</v>
      </c>
      <c r="L14" s="93">
        <v>10</v>
      </c>
      <c r="M14" s="93">
        <v>10</v>
      </c>
      <c r="N14" s="93">
        <v>10</v>
      </c>
      <c r="O14" s="93">
        <v>10</v>
      </c>
      <c r="P14" s="104">
        <v>10</v>
      </c>
      <c r="Q14" s="120">
        <v>5</v>
      </c>
      <c r="R14" s="120">
        <v>8</v>
      </c>
    </row>
    <row r="15" spans="1:18" ht="18.75" customHeight="1" x14ac:dyDescent="0.3">
      <c r="A15" s="93">
        <v>14</v>
      </c>
      <c r="B15" s="93">
        <v>311640</v>
      </c>
      <c r="C15" s="103">
        <f t="shared" si="0"/>
        <v>6.47</v>
      </c>
      <c r="D15" s="93">
        <v>9</v>
      </c>
      <c r="E15" s="93">
        <v>9</v>
      </c>
      <c r="F15" s="93">
        <v>5</v>
      </c>
      <c r="G15" s="93">
        <v>5</v>
      </c>
      <c r="H15" s="93">
        <v>9</v>
      </c>
      <c r="I15" s="93">
        <v>8</v>
      </c>
      <c r="J15" s="93">
        <v>4</v>
      </c>
      <c r="K15" s="93">
        <v>9</v>
      </c>
      <c r="L15" s="93">
        <v>10</v>
      </c>
      <c r="M15" s="93">
        <v>0</v>
      </c>
      <c r="N15" s="93">
        <v>8</v>
      </c>
      <c r="O15" s="93">
        <v>3</v>
      </c>
      <c r="P15" s="93">
        <v>8</v>
      </c>
      <c r="Q15" s="120">
        <v>5</v>
      </c>
      <c r="R15" s="120">
        <v>5</v>
      </c>
    </row>
    <row r="16" spans="1:18" ht="18.75" customHeight="1" x14ac:dyDescent="0.3">
      <c r="A16" s="93">
        <v>15</v>
      </c>
      <c r="B16" s="93">
        <v>424641</v>
      </c>
      <c r="C16" s="103">
        <f t="shared" si="0"/>
        <v>6.8</v>
      </c>
      <c r="D16" s="93">
        <v>10</v>
      </c>
      <c r="E16" s="93">
        <v>9</v>
      </c>
      <c r="F16" s="93">
        <v>6</v>
      </c>
      <c r="G16" s="93">
        <v>5</v>
      </c>
      <c r="H16" s="93">
        <v>6</v>
      </c>
      <c r="I16" s="93">
        <v>6</v>
      </c>
      <c r="J16" s="93">
        <v>5</v>
      </c>
      <c r="K16" s="93">
        <v>5</v>
      </c>
      <c r="L16" s="93">
        <v>8</v>
      </c>
      <c r="M16" s="93">
        <v>10</v>
      </c>
      <c r="N16" s="93">
        <v>7</v>
      </c>
      <c r="O16" s="93">
        <v>7</v>
      </c>
      <c r="P16" s="104">
        <v>5</v>
      </c>
      <c r="Q16" s="120">
        <v>5</v>
      </c>
      <c r="R16" s="120">
        <v>8</v>
      </c>
    </row>
    <row r="17" spans="1:18" ht="18.75" customHeight="1" x14ac:dyDescent="0.3">
      <c r="A17" s="93">
        <v>16</v>
      </c>
      <c r="B17" s="93">
        <v>424622</v>
      </c>
      <c r="C17" s="103">
        <f t="shared" si="0"/>
        <v>4.8</v>
      </c>
      <c r="D17" s="93">
        <v>4</v>
      </c>
      <c r="E17" s="93">
        <v>3</v>
      </c>
      <c r="F17" s="93">
        <v>7</v>
      </c>
      <c r="G17" s="93">
        <v>3</v>
      </c>
      <c r="H17" s="93">
        <v>8</v>
      </c>
      <c r="I17" s="93">
        <v>5</v>
      </c>
      <c r="J17" s="93">
        <v>1</v>
      </c>
      <c r="K17" s="93">
        <v>5</v>
      </c>
      <c r="L17" s="93">
        <v>10</v>
      </c>
      <c r="M17" s="93">
        <v>10</v>
      </c>
      <c r="N17" s="104">
        <v>0</v>
      </c>
      <c r="O17" s="93">
        <v>0</v>
      </c>
      <c r="P17" s="104">
        <v>5</v>
      </c>
      <c r="Q17" s="120">
        <v>5</v>
      </c>
      <c r="R17" s="120">
        <v>6</v>
      </c>
    </row>
    <row r="18" spans="1:18" ht="18.75" customHeight="1" x14ac:dyDescent="0.3">
      <c r="A18" s="93">
        <v>17</v>
      </c>
      <c r="B18" s="93">
        <v>424649</v>
      </c>
      <c r="C18" s="103">
        <f t="shared" si="0"/>
        <v>8.8000000000000007</v>
      </c>
      <c r="D18" s="104">
        <v>9</v>
      </c>
      <c r="E18" s="104">
        <v>9</v>
      </c>
      <c r="F18" s="104">
        <v>10</v>
      </c>
      <c r="G18" s="104">
        <v>8</v>
      </c>
      <c r="H18" s="104">
        <v>9</v>
      </c>
      <c r="I18" s="104">
        <v>10</v>
      </c>
      <c r="J18" s="104">
        <v>8</v>
      </c>
      <c r="K18" s="104">
        <v>8</v>
      </c>
      <c r="L18" s="104">
        <v>10</v>
      </c>
      <c r="M18" s="104">
        <v>10</v>
      </c>
      <c r="N18" s="104">
        <v>8</v>
      </c>
      <c r="O18" s="104">
        <v>10</v>
      </c>
      <c r="P18" s="104">
        <v>10</v>
      </c>
      <c r="Q18" s="120">
        <v>5</v>
      </c>
      <c r="R18" s="120">
        <v>8</v>
      </c>
    </row>
    <row r="19" spans="1:18" ht="18.75" customHeight="1" x14ac:dyDescent="0.3">
      <c r="A19" s="93">
        <v>18</v>
      </c>
      <c r="B19" s="93">
        <v>424656</v>
      </c>
      <c r="C19" s="103">
        <f>ROUND(SUM(D19:M19)/15,2)</f>
        <v>3.27</v>
      </c>
      <c r="D19" s="104">
        <v>3</v>
      </c>
      <c r="E19" s="104">
        <v>8</v>
      </c>
      <c r="F19" s="104">
        <v>0</v>
      </c>
      <c r="G19" s="104">
        <v>4</v>
      </c>
      <c r="H19" s="104">
        <v>6</v>
      </c>
      <c r="I19" s="104">
        <v>4</v>
      </c>
      <c r="J19" s="104">
        <v>3</v>
      </c>
      <c r="K19" s="104">
        <v>6</v>
      </c>
      <c r="L19" s="104">
        <v>5</v>
      </c>
      <c r="M19" s="104">
        <v>10</v>
      </c>
      <c r="N19" s="95"/>
      <c r="O19" s="99">
        <v>0</v>
      </c>
      <c r="P19" s="99">
        <v>0</v>
      </c>
      <c r="Q19" s="121">
        <v>5</v>
      </c>
      <c r="R19" s="121">
        <v>0</v>
      </c>
    </row>
    <row r="20" spans="1:18" ht="18.75" customHeight="1" x14ac:dyDescent="0.3">
      <c r="A20" s="93">
        <v>19</v>
      </c>
      <c r="B20" s="93">
        <v>424621</v>
      </c>
      <c r="C20" s="103">
        <f>ROUND(SUM(D20:R20)/15,2)</f>
        <v>6.07</v>
      </c>
      <c r="D20" s="93">
        <v>6</v>
      </c>
      <c r="E20" s="93">
        <v>6</v>
      </c>
      <c r="F20" s="93">
        <v>10</v>
      </c>
      <c r="G20" s="93">
        <v>5</v>
      </c>
      <c r="H20" s="93">
        <v>8</v>
      </c>
      <c r="I20" s="93">
        <v>5</v>
      </c>
      <c r="J20" s="93">
        <v>0</v>
      </c>
      <c r="K20" s="93">
        <v>4</v>
      </c>
      <c r="L20" s="93">
        <v>10</v>
      </c>
      <c r="M20" s="93">
        <v>10</v>
      </c>
      <c r="N20" s="93">
        <v>5</v>
      </c>
      <c r="O20" s="93">
        <v>2</v>
      </c>
      <c r="P20" s="104">
        <v>10</v>
      </c>
      <c r="Q20" s="120">
        <v>5</v>
      </c>
      <c r="R20" s="120">
        <v>5</v>
      </c>
    </row>
    <row r="21" spans="1:18" ht="18.75" customHeight="1" x14ac:dyDescent="0.3">
      <c r="A21" s="93">
        <v>20</v>
      </c>
      <c r="B21" s="93">
        <v>312734</v>
      </c>
      <c r="C21" s="103">
        <f>ROUND(SUM(D21:R21)/15,2)</f>
        <v>2.67</v>
      </c>
      <c r="D21" s="93">
        <v>3</v>
      </c>
      <c r="E21" s="93">
        <v>5</v>
      </c>
      <c r="F21" s="93">
        <v>0</v>
      </c>
      <c r="G21" s="93">
        <v>5</v>
      </c>
      <c r="H21" s="93">
        <v>0</v>
      </c>
      <c r="I21" s="93">
        <v>0</v>
      </c>
      <c r="J21" s="93">
        <v>5</v>
      </c>
      <c r="K21" s="93">
        <v>5</v>
      </c>
      <c r="L21" s="93">
        <v>5</v>
      </c>
      <c r="M21" s="93">
        <v>0</v>
      </c>
      <c r="N21" s="93">
        <v>7</v>
      </c>
      <c r="O21" s="93">
        <v>0</v>
      </c>
      <c r="P21" s="104">
        <v>0</v>
      </c>
      <c r="Q21" s="120">
        <v>5</v>
      </c>
      <c r="R21" s="120">
        <v>0</v>
      </c>
    </row>
    <row r="22" spans="1:18" ht="18.75" customHeight="1" x14ac:dyDescent="0.3">
      <c r="A22" s="93">
        <v>21</v>
      </c>
      <c r="B22" s="93">
        <v>255300</v>
      </c>
      <c r="C22" s="103">
        <f>ROUND(SUM(D22:R22)/15,2)</f>
        <v>7.27</v>
      </c>
      <c r="D22" s="93">
        <v>9</v>
      </c>
      <c r="E22" s="93">
        <v>9</v>
      </c>
      <c r="F22" s="93">
        <v>5</v>
      </c>
      <c r="G22" s="93">
        <v>5</v>
      </c>
      <c r="H22" s="93">
        <v>6</v>
      </c>
      <c r="I22" s="93">
        <v>4</v>
      </c>
      <c r="J22" s="93">
        <v>4</v>
      </c>
      <c r="K22" s="93">
        <v>8</v>
      </c>
      <c r="L22" s="93">
        <v>10</v>
      </c>
      <c r="M22" s="93">
        <v>10</v>
      </c>
      <c r="N22" s="93">
        <v>10</v>
      </c>
      <c r="O22" s="93">
        <v>5</v>
      </c>
      <c r="P22" s="93">
        <v>9</v>
      </c>
      <c r="Q22" s="120">
        <v>5</v>
      </c>
      <c r="R22" s="120">
        <v>10</v>
      </c>
    </row>
    <row r="23" spans="1:18" ht="18.75" customHeight="1" x14ac:dyDescent="0.3">
      <c r="A23" s="93">
        <v>22</v>
      </c>
      <c r="B23" s="93">
        <v>313290</v>
      </c>
      <c r="C23" s="103">
        <f>ROUND(SUM(D23:R23)/15,2)</f>
        <v>3.53</v>
      </c>
      <c r="D23" s="93">
        <v>8</v>
      </c>
      <c r="E23" s="93">
        <v>8</v>
      </c>
      <c r="F23" s="93">
        <v>8</v>
      </c>
      <c r="G23" s="93">
        <v>5</v>
      </c>
      <c r="H23" s="93">
        <v>3</v>
      </c>
      <c r="I23" s="93">
        <v>3</v>
      </c>
      <c r="J23" s="93">
        <v>0</v>
      </c>
      <c r="K23" s="93">
        <v>4</v>
      </c>
      <c r="L23" s="93">
        <v>3</v>
      </c>
      <c r="M23" s="93">
        <v>6</v>
      </c>
      <c r="N23" s="93">
        <v>0</v>
      </c>
      <c r="O23" s="93">
        <v>0</v>
      </c>
      <c r="P23" s="104">
        <v>0</v>
      </c>
      <c r="Q23" s="120">
        <v>5</v>
      </c>
      <c r="R23" s="120">
        <v>0</v>
      </c>
    </row>
    <row r="24" spans="1:18" ht="18.75" customHeight="1" x14ac:dyDescent="0.3">
      <c r="A24" s="93">
        <v>23</v>
      </c>
      <c r="B24" s="93">
        <v>311911</v>
      </c>
      <c r="C24" s="103">
        <f>ROUND(SUM(D24:R24)/15,2)</f>
        <v>9.8000000000000007</v>
      </c>
      <c r="D24" s="104">
        <v>10</v>
      </c>
      <c r="E24" s="104">
        <v>10</v>
      </c>
      <c r="F24" s="104">
        <v>10</v>
      </c>
      <c r="G24" s="104">
        <v>10</v>
      </c>
      <c r="H24" s="104">
        <v>9</v>
      </c>
      <c r="I24" s="104">
        <v>10</v>
      </c>
      <c r="J24" s="104">
        <v>10</v>
      </c>
      <c r="K24" s="104">
        <v>9</v>
      </c>
      <c r="L24" s="104">
        <v>10</v>
      </c>
      <c r="M24" s="104">
        <v>10</v>
      </c>
      <c r="N24" s="104">
        <v>10</v>
      </c>
      <c r="O24" s="104">
        <v>10</v>
      </c>
      <c r="P24" s="104">
        <v>9</v>
      </c>
      <c r="Q24" s="120">
        <v>10</v>
      </c>
      <c r="R24" s="120">
        <v>10</v>
      </c>
    </row>
    <row r="25" spans="1:18" ht="18.75" customHeight="1" x14ac:dyDescent="0.3">
      <c r="A25" s="93">
        <v>24</v>
      </c>
      <c r="B25" s="93">
        <v>312523</v>
      </c>
      <c r="C25" s="103">
        <f>ROUND(SUM(D25:E25,G25:L25)/15,2)</f>
        <v>2.4700000000000002</v>
      </c>
      <c r="D25" s="104">
        <v>8</v>
      </c>
      <c r="E25" s="104">
        <v>9</v>
      </c>
      <c r="F25" s="95"/>
      <c r="G25" s="104">
        <v>0</v>
      </c>
      <c r="H25" s="104">
        <v>5</v>
      </c>
      <c r="I25" s="104">
        <v>0</v>
      </c>
      <c r="J25" s="104">
        <v>0</v>
      </c>
      <c r="K25" s="104">
        <v>5</v>
      </c>
      <c r="L25" s="104">
        <v>10</v>
      </c>
      <c r="M25" s="99">
        <v>0</v>
      </c>
      <c r="N25" s="99">
        <v>0</v>
      </c>
      <c r="O25" s="99">
        <v>0</v>
      </c>
      <c r="P25" s="99">
        <v>3</v>
      </c>
      <c r="Q25" s="121">
        <v>0</v>
      </c>
      <c r="R25" s="121">
        <v>0</v>
      </c>
    </row>
    <row r="26" spans="1:18" ht="18.75" customHeight="1" x14ac:dyDescent="0.3">
      <c r="A26" s="93">
        <v>25</v>
      </c>
      <c r="B26" s="93">
        <v>312695</v>
      </c>
      <c r="C26" s="106">
        <v>0</v>
      </c>
      <c r="D26" s="100">
        <v>9</v>
      </c>
      <c r="E26" s="100">
        <v>9</v>
      </c>
      <c r="F26" s="100">
        <v>7</v>
      </c>
      <c r="G26" s="100">
        <v>3</v>
      </c>
      <c r="H26" s="100">
        <v>9</v>
      </c>
      <c r="I26" s="100">
        <v>4</v>
      </c>
      <c r="J26" s="100">
        <v>4</v>
      </c>
      <c r="K26" s="100">
        <v>6</v>
      </c>
      <c r="L26" s="100">
        <v>6</v>
      </c>
      <c r="M26" s="100">
        <v>10</v>
      </c>
      <c r="N26" s="100">
        <v>8</v>
      </c>
      <c r="O26" s="100">
        <v>0</v>
      </c>
      <c r="P26" s="99">
        <v>0</v>
      </c>
      <c r="Q26" s="121">
        <v>5</v>
      </c>
      <c r="R26" s="121">
        <v>0</v>
      </c>
    </row>
    <row r="27" spans="1:18" ht="18.75" customHeight="1" x14ac:dyDescent="0.3">
      <c r="A27" s="93">
        <v>26</v>
      </c>
      <c r="B27" s="93">
        <v>424630</v>
      </c>
      <c r="C27" s="107">
        <f>ROUND(SUM(D27:R27)/15,2)</f>
        <v>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122"/>
      <c r="R27" s="122"/>
    </row>
    <row r="28" spans="1:18" ht="18.75" customHeight="1" x14ac:dyDescent="0.3">
      <c r="A28" s="93">
        <v>27</v>
      </c>
      <c r="B28" s="93">
        <v>424637</v>
      </c>
      <c r="C28" s="103">
        <f>ROUND(SUM(D28:K28,M28,Q28)/15,2)</f>
        <v>2.73</v>
      </c>
      <c r="D28" s="93">
        <v>9</v>
      </c>
      <c r="E28" s="93">
        <v>8</v>
      </c>
      <c r="F28" s="93">
        <v>0</v>
      </c>
      <c r="G28" s="104">
        <v>0</v>
      </c>
      <c r="H28" s="93">
        <v>3</v>
      </c>
      <c r="I28" s="93">
        <v>0</v>
      </c>
      <c r="J28" s="93">
        <v>3</v>
      </c>
      <c r="K28" s="93">
        <v>3</v>
      </c>
      <c r="L28" s="95"/>
      <c r="M28" s="104">
        <v>10</v>
      </c>
      <c r="N28" s="99">
        <v>0</v>
      </c>
      <c r="O28" s="99">
        <v>3</v>
      </c>
      <c r="P28" s="95"/>
      <c r="Q28" s="120">
        <v>5</v>
      </c>
      <c r="R28" s="122"/>
    </row>
    <row r="29" spans="1:18" ht="18.75" customHeight="1" x14ac:dyDescent="0.3">
      <c r="A29" s="93">
        <v>28</v>
      </c>
      <c r="B29" s="93">
        <v>312637</v>
      </c>
      <c r="C29" s="103">
        <f>ROUND(SUM(D29:R29)/15,2)</f>
        <v>7.27</v>
      </c>
      <c r="D29" s="93">
        <v>10</v>
      </c>
      <c r="E29" s="93">
        <v>9</v>
      </c>
      <c r="F29" s="93">
        <v>7</v>
      </c>
      <c r="G29" s="93">
        <v>6</v>
      </c>
      <c r="H29" s="93">
        <v>8</v>
      </c>
      <c r="I29" s="93">
        <v>8</v>
      </c>
      <c r="J29" s="93">
        <v>8</v>
      </c>
      <c r="K29" s="93">
        <v>8</v>
      </c>
      <c r="L29" s="93">
        <v>10</v>
      </c>
      <c r="M29" s="93">
        <v>0</v>
      </c>
      <c r="N29" s="93">
        <v>10</v>
      </c>
      <c r="O29" s="93">
        <v>6</v>
      </c>
      <c r="P29" s="93">
        <v>5</v>
      </c>
      <c r="Q29" s="120">
        <v>5</v>
      </c>
      <c r="R29" s="120">
        <v>9</v>
      </c>
    </row>
    <row r="30" spans="1:18" ht="18.75" customHeight="1" x14ac:dyDescent="0.3">
      <c r="A30" s="93">
        <v>29</v>
      </c>
      <c r="B30" s="93">
        <v>424634</v>
      </c>
      <c r="C30" s="103">
        <f>ROUND(SUM(D30:R30)/15,2)</f>
        <v>6.13</v>
      </c>
      <c r="D30" s="93">
        <v>8</v>
      </c>
      <c r="E30" s="93">
        <v>8</v>
      </c>
      <c r="F30" s="93">
        <v>10</v>
      </c>
      <c r="G30" s="93">
        <v>10</v>
      </c>
      <c r="H30" s="93">
        <v>9</v>
      </c>
      <c r="I30" s="93">
        <v>3</v>
      </c>
      <c r="J30" s="93">
        <v>3</v>
      </c>
      <c r="K30" s="93">
        <v>4</v>
      </c>
      <c r="L30" s="93">
        <v>10</v>
      </c>
      <c r="M30" s="93">
        <v>5</v>
      </c>
      <c r="N30" s="93">
        <v>5</v>
      </c>
      <c r="O30" s="93">
        <v>5</v>
      </c>
      <c r="P30" s="95"/>
      <c r="Q30" s="120">
        <v>5</v>
      </c>
      <c r="R30" s="120">
        <v>7</v>
      </c>
    </row>
    <row r="31" spans="1:18" ht="18.75" customHeight="1" x14ac:dyDescent="0.3">
      <c r="A31" s="93">
        <v>30</v>
      </c>
      <c r="B31" s="93">
        <v>424655</v>
      </c>
      <c r="C31" s="103">
        <f>ROUND(SUM(D31:R31)/15,2)</f>
        <v>7</v>
      </c>
      <c r="D31" s="93">
        <v>6</v>
      </c>
      <c r="E31" s="93">
        <v>8</v>
      </c>
      <c r="F31" s="93">
        <v>10</v>
      </c>
      <c r="G31" s="93">
        <v>3</v>
      </c>
      <c r="H31" s="93">
        <v>10</v>
      </c>
      <c r="I31" s="93">
        <v>6</v>
      </c>
      <c r="J31" s="93">
        <v>0</v>
      </c>
      <c r="K31" s="93">
        <v>10</v>
      </c>
      <c r="L31" s="93">
        <v>10</v>
      </c>
      <c r="M31" s="93">
        <v>5</v>
      </c>
      <c r="N31" s="93">
        <v>7</v>
      </c>
      <c r="O31" s="93">
        <v>10</v>
      </c>
      <c r="P31" s="104">
        <v>5</v>
      </c>
      <c r="Q31" s="120">
        <v>5</v>
      </c>
      <c r="R31" s="120">
        <v>10</v>
      </c>
    </row>
    <row r="32" spans="1:18" ht="18.75" customHeight="1" x14ac:dyDescent="0.3">
      <c r="A32" s="93">
        <v>31</v>
      </c>
      <c r="B32" s="93">
        <v>424659</v>
      </c>
      <c r="C32" s="106">
        <v>0</v>
      </c>
      <c r="D32" s="99">
        <v>9</v>
      </c>
      <c r="E32" s="99">
        <v>9</v>
      </c>
      <c r="F32" s="99">
        <v>6</v>
      </c>
      <c r="G32" s="99">
        <v>5</v>
      </c>
      <c r="H32" s="99">
        <v>8</v>
      </c>
      <c r="I32" s="99">
        <v>10</v>
      </c>
      <c r="J32" s="99">
        <v>4</v>
      </c>
      <c r="K32" s="99">
        <v>8</v>
      </c>
      <c r="L32" s="99">
        <v>10</v>
      </c>
      <c r="M32" s="99">
        <v>8</v>
      </c>
      <c r="N32" s="99">
        <v>8</v>
      </c>
      <c r="O32" s="99">
        <v>10</v>
      </c>
      <c r="P32" s="99">
        <v>5</v>
      </c>
      <c r="Q32" s="121">
        <v>5</v>
      </c>
      <c r="R32" s="121">
        <v>10</v>
      </c>
    </row>
    <row r="33" spans="1:18" ht="18.75" customHeight="1" x14ac:dyDescent="0.3">
      <c r="A33" s="93">
        <v>32</v>
      </c>
      <c r="B33" s="93">
        <v>255010</v>
      </c>
      <c r="C33" s="106">
        <v>0</v>
      </c>
      <c r="D33" s="100">
        <v>7</v>
      </c>
      <c r="E33" s="100">
        <v>9</v>
      </c>
      <c r="F33" s="100">
        <v>5</v>
      </c>
      <c r="G33" s="100">
        <v>5</v>
      </c>
      <c r="H33" s="100">
        <v>9</v>
      </c>
      <c r="I33" s="100">
        <v>6</v>
      </c>
      <c r="J33" s="100">
        <v>4</v>
      </c>
      <c r="K33" s="100">
        <v>6</v>
      </c>
      <c r="L33" s="100">
        <v>5</v>
      </c>
      <c r="M33" s="95"/>
      <c r="N33" s="95"/>
      <c r="O33" s="95"/>
      <c r="P33" s="95"/>
      <c r="Q33" s="122"/>
      <c r="R33" s="122"/>
    </row>
    <row r="34" spans="1:18" ht="18.75" customHeight="1" x14ac:dyDescent="0.3">
      <c r="A34" s="93">
        <v>33</v>
      </c>
      <c r="B34" s="93">
        <v>424658</v>
      </c>
      <c r="C34" s="103">
        <f>ROUND(SUM(D34:R34)/15,2)</f>
        <v>6</v>
      </c>
      <c r="D34" s="93">
        <v>5</v>
      </c>
      <c r="E34" s="93">
        <v>4</v>
      </c>
      <c r="F34" s="93">
        <v>5</v>
      </c>
      <c r="G34" s="93">
        <v>10</v>
      </c>
      <c r="H34" s="93">
        <v>8</v>
      </c>
      <c r="I34" s="93">
        <v>8</v>
      </c>
      <c r="J34" s="93">
        <v>4</v>
      </c>
      <c r="K34" s="93">
        <v>5</v>
      </c>
      <c r="L34" s="93">
        <v>10</v>
      </c>
      <c r="M34" s="93">
        <v>10</v>
      </c>
      <c r="N34" s="93">
        <v>0</v>
      </c>
      <c r="O34" s="93">
        <v>6</v>
      </c>
      <c r="P34" s="93">
        <v>10</v>
      </c>
      <c r="Q34" s="120">
        <v>5</v>
      </c>
      <c r="R34" s="120">
        <v>0</v>
      </c>
    </row>
    <row r="35" spans="1:18" ht="18.75" customHeight="1" x14ac:dyDescent="0.3">
      <c r="A35" s="93">
        <v>34</v>
      </c>
      <c r="B35" s="93">
        <v>424647</v>
      </c>
      <c r="C35" s="103">
        <f>ROUND(SUM(D35:O35,Q35:R35)/15,2)</f>
        <v>3.4</v>
      </c>
      <c r="D35" s="93">
        <v>6</v>
      </c>
      <c r="E35" s="93">
        <v>8</v>
      </c>
      <c r="F35" s="93">
        <v>0</v>
      </c>
      <c r="G35" s="93">
        <v>5</v>
      </c>
      <c r="H35" s="93">
        <v>5</v>
      </c>
      <c r="I35" s="93">
        <v>6</v>
      </c>
      <c r="J35" s="93">
        <v>5</v>
      </c>
      <c r="K35" s="93">
        <v>8</v>
      </c>
      <c r="L35" s="93">
        <v>3</v>
      </c>
      <c r="M35" s="93">
        <v>0</v>
      </c>
      <c r="N35" s="93">
        <v>0</v>
      </c>
      <c r="O35" s="93">
        <v>0</v>
      </c>
      <c r="P35" s="99">
        <v>5</v>
      </c>
      <c r="Q35" s="120">
        <v>5</v>
      </c>
      <c r="R35" s="120">
        <v>0</v>
      </c>
    </row>
    <row r="36" spans="1:18" ht="18.75" customHeight="1" x14ac:dyDescent="0.3">
      <c r="A36" s="93">
        <v>35</v>
      </c>
      <c r="B36" s="93">
        <v>343515</v>
      </c>
      <c r="C36" s="106">
        <v>0</v>
      </c>
      <c r="D36" s="95"/>
      <c r="E36" s="95"/>
      <c r="F36" s="95"/>
      <c r="G36" s="100">
        <v>5</v>
      </c>
      <c r="H36" s="100">
        <v>8</v>
      </c>
      <c r="I36" s="100">
        <v>9</v>
      </c>
      <c r="J36" s="100">
        <v>4</v>
      </c>
      <c r="K36" s="100">
        <v>3</v>
      </c>
      <c r="L36" s="100">
        <v>8</v>
      </c>
      <c r="M36" s="100">
        <v>10</v>
      </c>
      <c r="N36" s="99">
        <v>0</v>
      </c>
      <c r="O36" s="99">
        <v>0</v>
      </c>
      <c r="P36" s="100">
        <v>5</v>
      </c>
      <c r="Q36" s="121">
        <v>5</v>
      </c>
      <c r="R36" s="121">
        <v>5</v>
      </c>
    </row>
    <row r="37" spans="1:18" ht="18.75" customHeight="1" x14ac:dyDescent="0.3">
      <c r="A37" s="93">
        <v>36</v>
      </c>
      <c r="B37" s="93">
        <v>433931</v>
      </c>
      <c r="C37" s="103">
        <f t="shared" ref="C37:C43" si="1">ROUND(SUM(D37:R37)/15,2)</f>
        <v>8.93</v>
      </c>
      <c r="D37" s="104">
        <v>10</v>
      </c>
      <c r="E37" s="104">
        <v>9</v>
      </c>
      <c r="F37" s="104">
        <v>10</v>
      </c>
      <c r="G37" s="104">
        <v>10</v>
      </c>
      <c r="H37" s="104">
        <v>9</v>
      </c>
      <c r="I37" s="104">
        <v>10</v>
      </c>
      <c r="J37" s="104">
        <v>0</v>
      </c>
      <c r="K37" s="104">
        <v>8</v>
      </c>
      <c r="L37" s="104">
        <v>10</v>
      </c>
      <c r="M37" s="104">
        <v>10</v>
      </c>
      <c r="N37" s="104">
        <v>10</v>
      </c>
      <c r="O37" s="104">
        <v>8</v>
      </c>
      <c r="P37" s="104">
        <v>10</v>
      </c>
      <c r="Q37" s="120">
        <v>10</v>
      </c>
      <c r="R37" s="120">
        <v>10</v>
      </c>
    </row>
    <row r="38" spans="1:18" ht="18.75" customHeight="1" x14ac:dyDescent="0.3">
      <c r="A38" s="93">
        <v>37</v>
      </c>
      <c r="B38" s="104"/>
      <c r="C38" s="107">
        <f t="shared" si="1"/>
        <v>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122"/>
      <c r="R38" s="122"/>
    </row>
    <row r="39" spans="1:18" ht="18.75" customHeight="1" x14ac:dyDescent="0.3">
      <c r="A39" s="93">
        <v>38</v>
      </c>
      <c r="B39" s="93">
        <v>415460</v>
      </c>
      <c r="C39" s="103">
        <f t="shared" si="1"/>
        <v>8.4700000000000006</v>
      </c>
      <c r="D39" s="104">
        <v>10</v>
      </c>
      <c r="E39" s="104">
        <v>9</v>
      </c>
      <c r="F39" s="104">
        <v>10</v>
      </c>
      <c r="G39" s="104">
        <v>5</v>
      </c>
      <c r="H39" s="104">
        <v>9</v>
      </c>
      <c r="I39" s="104">
        <v>9</v>
      </c>
      <c r="J39" s="104">
        <v>3</v>
      </c>
      <c r="K39" s="104">
        <v>9</v>
      </c>
      <c r="L39" s="104">
        <v>10</v>
      </c>
      <c r="M39" s="104">
        <v>10</v>
      </c>
      <c r="N39" s="104">
        <v>10</v>
      </c>
      <c r="O39" s="104">
        <v>8</v>
      </c>
      <c r="P39" s="104">
        <v>10</v>
      </c>
      <c r="Q39" s="120">
        <v>5</v>
      </c>
      <c r="R39" s="120">
        <v>10</v>
      </c>
    </row>
    <row r="40" spans="1:18" ht="18.75" customHeight="1" x14ac:dyDescent="0.3">
      <c r="A40" s="93">
        <v>39</v>
      </c>
      <c r="B40" s="93">
        <v>415465</v>
      </c>
      <c r="C40" s="103">
        <f t="shared" si="1"/>
        <v>9.27</v>
      </c>
      <c r="D40" s="104">
        <v>10</v>
      </c>
      <c r="E40" s="104">
        <v>9</v>
      </c>
      <c r="F40" s="104">
        <v>10</v>
      </c>
      <c r="G40" s="104">
        <v>5</v>
      </c>
      <c r="H40" s="104">
        <v>10</v>
      </c>
      <c r="I40" s="104">
        <v>10</v>
      </c>
      <c r="J40" s="104">
        <v>5</v>
      </c>
      <c r="K40" s="104">
        <v>10</v>
      </c>
      <c r="L40" s="104">
        <v>10</v>
      </c>
      <c r="M40" s="104">
        <v>10</v>
      </c>
      <c r="N40" s="104">
        <v>10</v>
      </c>
      <c r="O40" s="104">
        <v>10</v>
      </c>
      <c r="P40" s="104">
        <v>10</v>
      </c>
      <c r="Q40" s="120">
        <v>10</v>
      </c>
      <c r="R40" s="120">
        <v>10</v>
      </c>
    </row>
    <row r="41" spans="1:18" ht="18.75" customHeight="1" x14ac:dyDescent="0.3">
      <c r="A41" s="93">
        <v>40</v>
      </c>
      <c r="B41" s="93">
        <v>390906</v>
      </c>
      <c r="C41" s="103">
        <f t="shared" si="1"/>
        <v>4.5999999999999996</v>
      </c>
      <c r="D41" s="104">
        <v>6</v>
      </c>
      <c r="E41" s="104">
        <v>9</v>
      </c>
      <c r="F41" s="104">
        <v>0</v>
      </c>
      <c r="G41" s="104">
        <v>5</v>
      </c>
      <c r="H41" s="104">
        <v>9</v>
      </c>
      <c r="I41" s="104">
        <v>10</v>
      </c>
      <c r="J41" s="104">
        <v>1</v>
      </c>
      <c r="K41" s="104">
        <v>5</v>
      </c>
      <c r="L41" s="104">
        <v>9</v>
      </c>
      <c r="M41" s="104">
        <v>5</v>
      </c>
      <c r="N41" s="104">
        <v>0</v>
      </c>
      <c r="O41" s="104">
        <v>0</v>
      </c>
      <c r="P41" s="104">
        <v>0</v>
      </c>
      <c r="Q41" s="120">
        <v>10</v>
      </c>
      <c r="R41" s="120">
        <v>0</v>
      </c>
    </row>
    <row r="42" spans="1:18" ht="18.75" customHeight="1" x14ac:dyDescent="0.3">
      <c r="A42" s="93">
        <v>41</v>
      </c>
      <c r="B42" s="93">
        <v>424663</v>
      </c>
      <c r="C42" s="107">
        <f t="shared" si="1"/>
        <v>0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122"/>
      <c r="R42" s="122"/>
    </row>
    <row r="43" spans="1:18" ht="18.75" customHeight="1" x14ac:dyDescent="0.3">
      <c r="A43" s="93">
        <v>42</v>
      </c>
      <c r="B43" s="93">
        <v>902040</v>
      </c>
      <c r="C43" s="103">
        <f t="shared" si="1"/>
        <v>6.13</v>
      </c>
      <c r="D43" s="93">
        <v>5</v>
      </c>
      <c r="E43" s="93">
        <v>4</v>
      </c>
      <c r="F43" s="93">
        <v>8</v>
      </c>
      <c r="G43" s="93">
        <v>6</v>
      </c>
      <c r="H43" s="93">
        <v>9</v>
      </c>
      <c r="I43" s="93">
        <v>6</v>
      </c>
      <c r="J43" s="93">
        <v>3</v>
      </c>
      <c r="K43" s="93">
        <v>8</v>
      </c>
      <c r="L43" s="93">
        <v>5</v>
      </c>
      <c r="M43" s="93">
        <v>10</v>
      </c>
      <c r="N43" s="93">
        <v>10</v>
      </c>
      <c r="O43" s="93">
        <v>0</v>
      </c>
      <c r="P43" s="104">
        <v>0</v>
      </c>
      <c r="Q43" s="120">
        <v>10</v>
      </c>
      <c r="R43" s="120">
        <v>8</v>
      </c>
    </row>
    <row r="44" spans="1:18" ht="18.75" customHeight="1" x14ac:dyDescent="0.3">
      <c r="A44" s="93">
        <v>43</v>
      </c>
      <c r="B44" s="93">
        <v>424640</v>
      </c>
      <c r="C44" s="103">
        <f>ROUND(SUM(D44:N44)/15,2)</f>
        <v>3.87</v>
      </c>
      <c r="D44" s="93">
        <v>9</v>
      </c>
      <c r="E44" s="93">
        <v>9</v>
      </c>
      <c r="F44" s="93">
        <v>0</v>
      </c>
      <c r="G44" s="93">
        <v>10</v>
      </c>
      <c r="H44" s="93">
        <v>6</v>
      </c>
      <c r="I44" s="93">
        <v>8</v>
      </c>
      <c r="J44" s="93">
        <v>8</v>
      </c>
      <c r="K44" s="93">
        <v>8</v>
      </c>
      <c r="L44" s="104">
        <v>0</v>
      </c>
      <c r="M44" s="93">
        <v>0</v>
      </c>
      <c r="N44" s="104">
        <v>0</v>
      </c>
      <c r="O44" s="95"/>
      <c r="P44" s="99">
        <v>0</v>
      </c>
      <c r="Q44" s="121">
        <v>5</v>
      </c>
      <c r="R44" s="121">
        <v>0</v>
      </c>
    </row>
    <row r="45" spans="1:18" ht="18.75" customHeight="1" x14ac:dyDescent="0.3">
      <c r="A45" s="93">
        <v>44</v>
      </c>
      <c r="B45" s="93">
        <v>424650</v>
      </c>
      <c r="C45" s="103">
        <f>ROUND(SUM(D45:R45)/15,2)</f>
        <v>9.27</v>
      </c>
      <c r="D45" s="104">
        <v>9</v>
      </c>
      <c r="E45" s="104">
        <v>8</v>
      </c>
      <c r="F45" s="104">
        <v>5</v>
      </c>
      <c r="G45" s="104">
        <v>10</v>
      </c>
      <c r="H45" s="104">
        <v>10</v>
      </c>
      <c r="I45" s="104">
        <v>10</v>
      </c>
      <c r="J45" s="104">
        <v>10</v>
      </c>
      <c r="K45" s="104">
        <v>10</v>
      </c>
      <c r="L45" s="104">
        <v>10</v>
      </c>
      <c r="M45" s="104">
        <v>7</v>
      </c>
      <c r="N45" s="104">
        <v>10</v>
      </c>
      <c r="O45" s="104">
        <v>10</v>
      </c>
      <c r="P45" s="104">
        <v>10</v>
      </c>
      <c r="Q45" s="120">
        <v>10</v>
      </c>
      <c r="R45" s="120">
        <v>10</v>
      </c>
    </row>
    <row r="46" spans="1:18" ht="18.75" customHeight="1" x14ac:dyDescent="0.3">
      <c r="A46" s="93">
        <v>45</v>
      </c>
      <c r="B46" s="93">
        <v>424657</v>
      </c>
      <c r="C46" s="103">
        <f>ROUND(SUM(D46:R46)/15,2)</f>
        <v>5.87</v>
      </c>
      <c r="D46" s="104">
        <v>9</v>
      </c>
      <c r="E46" s="104">
        <v>8</v>
      </c>
      <c r="F46" s="104">
        <v>0</v>
      </c>
      <c r="G46" s="104">
        <v>5</v>
      </c>
      <c r="H46" s="104">
        <v>8</v>
      </c>
      <c r="I46" s="104">
        <v>8</v>
      </c>
      <c r="J46" s="104">
        <v>3</v>
      </c>
      <c r="K46" s="104">
        <v>6</v>
      </c>
      <c r="L46" s="104">
        <v>10</v>
      </c>
      <c r="M46" s="104">
        <v>0</v>
      </c>
      <c r="N46" s="104">
        <v>10</v>
      </c>
      <c r="O46" s="104">
        <v>9</v>
      </c>
      <c r="P46" s="104">
        <v>7</v>
      </c>
      <c r="Q46" s="120">
        <v>5</v>
      </c>
      <c r="R46" s="120">
        <v>0</v>
      </c>
    </row>
    <row r="47" spans="1:18" ht="18.75" customHeight="1" x14ac:dyDescent="0.3">
      <c r="A47" s="93">
        <v>46</v>
      </c>
      <c r="B47" s="93">
        <v>902057</v>
      </c>
      <c r="C47" s="103">
        <f>ROUND(SUM(D47:R47)/15,2)</f>
        <v>6.8</v>
      </c>
      <c r="D47" s="93">
        <v>9</v>
      </c>
      <c r="E47" s="93">
        <v>9</v>
      </c>
      <c r="F47" s="93">
        <v>5</v>
      </c>
      <c r="G47" s="93">
        <v>5</v>
      </c>
      <c r="H47" s="93">
        <v>6</v>
      </c>
      <c r="I47" s="93">
        <v>3</v>
      </c>
      <c r="J47" s="93">
        <v>4</v>
      </c>
      <c r="K47" s="93">
        <v>5</v>
      </c>
      <c r="L47" s="93">
        <v>10</v>
      </c>
      <c r="M47" s="93">
        <v>10</v>
      </c>
      <c r="N47" s="93">
        <v>10</v>
      </c>
      <c r="O47" s="93">
        <v>6</v>
      </c>
      <c r="P47" s="93">
        <v>5</v>
      </c>
      <c r="Q47" s="120">
        <v>5</v>
      </c>
      <c r="R47" s="120">
        <v>10</v>
      </c>
    </row>
    <row r="48" spans="1:18" ht="18.75" customHeight="1" x14ac:dyDescent="0.3">
      <c r="A48" s="93">
        <v>47</v>
      </c>
      <c r="B48" s="93">
        <v>424662</v>
      </c>
      <c r="C48" s="103">
        <f>ROUND(SUM(D48:R48)/15,2)</f>
        <v>6.6</v>
      </c>
      <c r="D48" s="104">
        <v>10</v>
      </c>
      <c r="E48" s="104">
        <v>9</v>
      </c>
      <c r="F48" s="104">
        <v>5</v>
      </c>
      <c r="G48" s="104">
        <v>0</v>
      </c>
      <c r="H48" s="104">
        <v>10</v>
      </c>
      <c r="I48" s="104">
        <v>10</v>
      </c>
      <c r="J48" s="104">
        <v>3</v>
      </c>
      <c r="K48" s="104">
        <v>10</v>
      </c>
      <c r="L48" s="104">
        <v>10</v>
      </c>
      <c r="M48" s="104">
        <v>7</v>
      </c>
      <c r="N48" s="104">
        <v>0</v>
      </c>
      <c r="O48" s="104">
        <v>0</v>
      </c>
      <c r="P48" s="104">
        <v>10</v>
      </c>
      <c r="Q48" s="120">
        <v>10</v>
      </c>
      <c r="R48" s="120">
        <v>5</v>
      </c>
    </row>
    <row r="49" spans="1:18" ht="18.75" customHeight="1" x14ac:dyDescent="0.3">
      <c r="A49" s="93">
        <v>48</v>
      </c>
      <c r="B49" s="93">
        <v>424645</v>
      </c>
      <c r="C49" s="103">
        <f>ROUND(SUM(D49:R49)/15,2)</f>
        <v>6.67</v>
      </c>
      <c r="D49" s="93">
        <v>9</v>
      </c>
      <c r="E49" s="93">
        <v>8</v>
      </c>
      <c r="F49" s="93">
        <v>8</v>
      </c>
      <c r="G49" s="93">
        <v>10</v>
      </c>
      <c r="H49" s="93">
        <v>9</v>
      </c>
      <c r="I49" s="93">
        <v>0</v>
      </c>
      <c r="J49" s="93">
        <v>4</v>
      </c>
      <c r="K49" s="93">
        <v>9</v>
      </c>
      <c r="L49" s="93">
        <v>7</v>
      </c>
      <c r="M49" s="93">
        <v>10</v>
      </c>
      <c r="N49" s="93">
        <v>5</v>
      </c>
      <c r="O49" s="93">
        <v>6</v>
      </c>
      <c r="P49" s="93">
        <v>10</v>
      </c>
      <c r="Q49" s="120">
        <v>5</v>
      </c>
      <c r="R49" s="120">
        <v>0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9"/>
  <sheetViews>
    <sheetView showGridLines="0" workbookViewId="0">
      <selection activeCell="C1" sqref="C1:C1048576"/>
    </sheetView>
  </sheetViews>
  <sheetFormatPr defaultColWidth="8.61328125" defaultRowHeight="15" customHeight="1" x14ac:dyDescent="0.3"/>
  <cols>
    <col min="1" max="1" width="3.61328125" style="123" customWidth="1"/>
    <col min="2" max="2" width="8.61328125" style="123" customWidth="1"/>
    <col min="3" max="3" width="9.4609375" style="123" customWidth="1"/>
    <col min="4" max="21" width="3.3828125" style="123" customWidth="1"/>
    <col min="22" max="22" width="8.61328125" style="123" customWidth="1"/>
    <col min="23" max="23" width="31.4609375" style="123" customWidth="1"/>
    <col min="24" max="255" width="8.61328125" style="123" customWidth="1"/>
  </cols>
  <sheetData>
    <row r="1" spans="1:23" ht="30" customHeight="1" x14ac:dyDescent="0.3">
      <c r="A1" s="91"/>
      <c r="B1" s="92" t="s">
        <v>0</v>
      </c>
      <c r="C1" s="92" t="s">
        <v>78</v>
      </c>
      <c r="D1" s="92">
        <v>16</v>
      </c>
      <c r="E1" s="92">
        <v>20</v>
      </c>
      <c r="F1" s="92">
        <v>30</v>
      </c>
      <c r="G1" s="92">
        <v>50</v>
      </c>
      <c r="H1" s="92">
        <v>51</v>
      </c>
      <c r="I1" s="92">
        <v>20</v>
      </c>
      <c r="J1" s="92">
        <v>28</v>
      </c>
      <c r="K1" s="92">
        <v>29</v>
      </c>
      <c r="L1" s="92">
        <v>1</v>
      </c>
      <c r="M1" s="92">
        <v>2</v>
      </c>
      <c r="N1" s="92">
        <v>3</v>
      </c>
      <c r="O1" s="92">
        <v>5</v>
      </c>
      <c r="P1" s="92">
        <v>6</v>
      </c>
      <c r="Q1" s="92">
        <v>7</v>
      </c>
      <c r="R1" s="92">
        <v>8</v>
      </c>
      <c r="S1" s="92">
        <v>9</v>
      </c>
      <c r="T1" s="92">
        <v>10</v>
      </c>
      <c r="U1" s="92">
        <v>13</v>
      </c>
      <c r="V1" s="114" t="s">
        <v>142</v>
      </c>
      <c r="W1" s="114" t="s">
        <v>143</v>
      </c>
    </row>
    <row r="2" spans="1:23" ht="18.75" customHeight="1" x14ac:dyDescent="0.3">
      <c r="A2" s="93">
        <v>1</v>
      </c>
      <c r="B2" s="93">
        <v>424415</v>
      </c>
      <c r="C2" s="103">
        <f>ROUND(SUM(D2:U2)/18,2)</f>
        <v>10</v>
      </c>
      <c r="D2" s="93">
        <v>10</v>
      </c>
      <c r="E2" s="93">
        <v>10</v>
      </c>
      <c r="F2" s="93">
        <v>10</v>
      </c>
      <c r="G2" s="93">
        <v>10</v>
      </c>
      <c r="H2" s="93">
        <v>10</v>
      </c>
      <c r="I2" s="93">
        <v>10</v>
      </c>
      <c r="J2" s="93">
        <v>10</v>
      </c>
      <c r="K2" s="93">
        <v>10</v>
      </c>
      <c r="L2" s="93">
        <v>10</v>
      </c>
      <c r="M2" s="93">
        <v>10</v>
      </c>
      <c r="N2" s="93">
        <v>10</v>
      </c>
      <c r="O2" s="93">
        <v>10</v>
      </c>
      <c r="P2" s="93">
        <v>10</v>
      </c>
      <c r="Q2" s="93">
        <v>10</v>
      </c>
      <c r="R2" s="18">
        <v>10</v>
      </c>
      <c r="S2" s="18">
        <v>10</v>
      </c>
      <c r="T2" s="18">
        <v>10</v>
      </c>
      <c r="U2" s="18">
        <v>10</v>
      </c>
      <c r="V2" s="24"/>
      <c r="W2" s="24"/>
    </row>
    <row r="3" spans="1:23" ht="18.75" customHeight="1" x14ac:dyDescent="0.3">
      <c r="A3" s="93">
        <v>2</v>
      </c>
      <c r="B3" s="93">
        <v>424642</v>
      </c>
      <c r="C3" s="103">
        <f>ROUND(SUM(D3:U3)/18,2)</f>
        <v>9.89</v>
      </c>
      <c r="D3" s="93">
        <v>10</v>
      </c>
      <c r="E3" s="93">
        <v>10</v>
      </c>
      <c r="F3" s="93">
        <v>10</v>
      </c>
      <c r="G3" s="93">
        <v>10</v>
      </c>
      <c r="H3" s="93">
        <v>10</v>
      </c>
      <c r="I3" s="93">
        <v>10</v>
      </c>
      <c r="J3" s="93">
        <v>10</v>
      </c>
      <c r="K3" s="93">
        <v>10</v>
      </c>
      <c r="L3" s="93">
        <v>8</v>
      </c>
      <c r="M3" s="93">
        <v>10</v>
      </c>
      <c r="N3" s="93">
        <v>10</v>
      </c>
      <c r="O3" s="93">
        <v>10</v>
      </c>
      <c r="P3" s="93">
        <v>10</v>
      </c>
      <c r="Q3" s="93">
        <v>10</v>
      </c>
      <c r="R3" s="18">
        <v>10</v>
      </c>
      <c r="S3" s="18">
        <v>10</v>
      </c>
      <c r="T3" s="18">
        <v>10</v>
      </c>
      <c r="U3" s="18">
        <v>10</v>
      </c>
      <c r="V3" s="24"/>
      <c r="W3" s="24"/>
    </row>
    <row r="4" spans="1:23" ht="18.75" customHeight="1" x14ac:dyDescent="0.3">
      <c r="A4" s="93">
        <v>3</v>
      </c>
      <c r="B4" s="93">
        <v>424646</v>
      </c>
      <c r="C4" s="103">
        <v>3.89</v>
      </c>
      <c r="D4" s="93">
        <v>10</v>
      </c>
      <c r="E4" s="93">
        <v>10</v>
      </c>
      <c r="F4" s="93">
        <v>4</v>
      </c>
      <c r="G4" s="93">
        <v>10</v>
      </c>
      <c r="H4" s="93">
        <v>10</v>
      </c>
      <c r="I4" s="93">
        <v>8</v>
      </c>
      <c r="J4" s="93">
        <v>8</v>
      </c>
      <c r="K4" s="93">
        <v>10</v>
      </c>
      <c r="L4" s="100">
        <v>8</v>
      </c>
      <c r="M4" s="100">
        <v>10</v>
      </c>
      <c r="N4" s="124">
        <v>10</v>
      </c>
      <c r="O4" s="124">
        <v>8</v>
      </c>
      <c r="P4" s="100">
        <v>10</v>
      </c>
      <c r="Q4" s="100">
        <v>3</v>
      </c>
      <c r="R4" s="115">
        <v>10</v>
      </c>
      <c r="S4" s="115">
        <v>3</v>
      </c>
      <c r="T4" s="115">
        <v>10</v>
      </c>
      <c r="U4" s="115">
        <v>8</v>
      </c>
      <c r="V4" s="24"/>
      <c r="W4" s="18" t="s">
        <v>144</v>
      </c>
    </row>
    <row r="5" spans="1:23" ht="18.75" customHeight="1" x14ac:dyDescent="0.3">
      <c r="A5" s="93">
        <v>4</v>
      </c>
      <c r="B5" s="93">
        <v>424643</v>
      </c>
      <c r="C5" s="103">
        <f>ROUND(SUM(D5:U5)/18,2)</f>
        <v>9.89</v>
      </c>
      <c r="D5" s="93">
        <v>10</v>
      </c>
      <c r="E5" s="93">
        <v>10</v>
      </c>
      <c r="F5" s="93">
        <v>10</v>
      </c>
      <c r="G5" s="93">
        <v>10</v>
      </c>
      <c r="H5" s="93">
        <v>10</v>
      </c>
      <c r="I5" s="93">
        <v>10</v>
      </c>
      <c r="J5" s="93">
        <v>10</v>
      </c>
      <c r="K5" s="93">
        <v>10</v>
      </c>
      <c r="L5" s="93">
        <v>8</v>
      </c>
      <c r="M5" s="93">
        <v>10</v>
      </c>
      <c r="N5" s="93">
        <v>10</v>
      </c>
      <c r="O5" s="93">
        <v>10</v>
      </c>
      <c r="P5" s="93">
        <v>10</v>
      </c>
      <c r="Q5" s="93">
        <v>10</v>
      </c>
      <c r="R5" s="18">
        <v>10</v>
      </c>
      <c r="S5" s="18">
        <v>10</v>
      </c>
      <c r="T5" s="18">
        <v>10</v>
      </c>
      <c r="U5" s="18">
        <v>10</v>
      </c>
      <c r="V5" s="24"/>
      <c r="W5" s="24"/>
    </row>
    <row r="6" spans="1:23" ht="18.75" customHeight="1" x14ac:dyDescent="0.3">
      <c r="A6" s="93">
        <v>5</v>
      </c>
      <c r="B6" s="93">
        <v>313542</v>
      </c>
      <c r="C6" s="103">
        <f>ROUND(SUM(D6:U6)/18,2)</f>
        <v>8.5</v>
      </c>
      <c r="D6" s="93">
        <v>5</v>
      </c>
      <c r="E6" s="93">
        <v>10</v>
      </c>
      <c r="F6" s="93">
        <v>10</v>
      </c>
      <c r="G6" s="93">
        <v>9</v>
      </c>
      <c r="H6" s="93">
        <v>10</v>
      </c>
      <c r="I6" s="93">
        <v>5</v>
      </c>
      <c r="J6" s="93">
        <v>5</v>
      </c>
      <c r="K6" s="93">
        <v>10</v>
      </c>
      <c r="L6" s="93">
        <v>9</v>
      </c>
      <c r="M6" s="93">
        <v>7</v>
      </c>
      <c r="N6" s="93">
        <v>8</v>
      </c>
      <c r="O6" s="93">
        <v>10</v>
      </c>
      <c r="P6" s="93">
        <v>10</v>
      </c>
      <c r="Q6" s="93">
        <v>10</v>
      </c>
      <c r="R6" s="18">
        <v>10</v>
      </c>
      <c r="S6" s="18">
        <v>10</v>
      </c>
      <c r="T6" s="18">
        <v>5</v>
      </c>
      <c r="U6" s="18">
        <v>10</v>
      </c>
      <c r="V6" s="24"/>
      <c r="W6" s="24"/>
    </row>
    <row r="7" spans="1:23" ht="18.75" customHeight="1" x14ac:dyDescent="0.3">
      <c r="A7" s="93">
        <v>6</v>
      </c>
      <c r="B7" s="93">
        <v>280236</v>
      </c>
      <c r="C7" s="106">
        <v>0</v>
      </c>
      <c r="D7" s="100">
        <v>10</v>
      </c>
      <c r="E7" s="100">
        <v>10</v>
      </c>
      <c r="F7" s="100">
        <v>10</v>
      </c>
      <c r="G7" s="100">
        <v>10</v>
      </c>
      <c r="H7" s="100">
        <v>10</v>
      </c>
      <c r="I7" s="100">
        <v>10</v>
      </c>
      <c r="J7" s="100">
        <v>10</v>
      </c>
      <c r="K7" s="100">
        <v>10</v>
      </c>
      <c r="L7" s="100">
        <v>8</v>
      </c>
      <c r="M7" s="100">
        <v>10</v>
      </c>
      <c r="N7" s="100">
        <v>10</v>
      </c>
      <c r="O7" s="100">
        <v>10</v>
      </c>
      <c r="P7" s="100">
        <v>10</v>
      </c>
      <c r="Q7" s="100">
        <v>10</v>
      </c>
      <c r="R7" s="115">
        <v>10</v>
      </c>
      <c r="S7" s="115">
        <v>10</v>
      </c>
      <c r="T7" s="115">
        <v>10</v>
      </c>
      <c r="U7" s="110"/>
      <c r="V7" s="24"/>
      <c r="W7" s="24"/>
    </row>
    <row r="8" spans="1:23" ht="18.75" customHeight="1" x14ac:dyDescent="0.3">
      <c r="A8" s="93">
        <v>7</v>
      </c>
      <c r="B8" s="93">
        <v>415121</v>
      </c>
      <c r="C8" s="103">
        <f t="shared" ref="C8:C14" si="0">ROUND(SUM(D8:U8)/18,2)</f>
        <v>4.5599999999999996</v>
      </c>
      <c r="D8" s="93">
        <v>10</v>
      </c>
      <c r="E8" s="93">
        <v>10</v>
      </c>
      <c r="F8" s="93">
        <v>0</v>
      </c>
      <c r="G8" s="95"/>
      <c r="H8" s="93">
        <v>3</v>
      </c>
      <c r="I8" s="95"/>
      <c r="J8" s="93">
        <v>3</v>
      </c>
      <c r="K8" s="93">
        <v>10</v>
      </c>
      <c r="L8" s="93">
        <v>8</v>
      </c>
      <c r="M8" s="93">
        <v>10</v>
      </c>
      <c r="N8" s="93">
        <v>8</v>
      </c>
      <c r="O8" s="93">
        <v>10</v>
      </c>
      <c r="P8" s="95"/>
      <c r="Q8" s="93">
        <v>3</v>
      </c>
      <c r="R8" s="110"/>
      <c r="S8" s="18">
        <v>7</v>
      </c>
      <c r="T8" s="110"/>
      <c r="U8" s="110"/>
      <c r="V8" s="24"/>
      <c r="W8" s="24"/>
    </row>
    <row r="9" spans="1:23" ht="18.75" customHeight="1" x14ac:dyDescent="0.3">
      <c r="A9" s="93">
        <v>8</v>
      </c>
      <c r="B9" s="93">
        <v>380027</v>
      </c>
      <c r="C9" s="103">
        <f t="shared" si="0"/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24"/>
      <c r="W9" s="18" t="s">
        <v>146</v>
      </c>
    </row>
    <row r="10" spans="1:23" ht="18.75" customHeight="1" x14ac:dyDescent="0.3">
      <c r="A10" s="93">
        <v>9</v>
      </c>
      <c r="B10" s="93">
        <v>424661</v>
      </c>
      <c r="C10" s="103">
        <f t="shared" si="0"/>
        <v>9.7799999999999994</v>
      </c>
      <c r="D10" s="93">
        <v>10</v>
      </c>
      <c r="E10" s="93">
        <v>10</v>
      </c>
      <c r="F10" s="93">
        <v>10</v>
      </c>
      <c r="G10" s="93">
        <v>10</v>
      </c>
      <c r="H10" s="93">
        <v>10</v>
      </c>
      <c r="I10" s="93">
        <v>10</v>
      </c>
      <c r="J10" s="93">
        <v>10</v>
      </c>
      <c r="K10" s="93">
        <v>10</v>
      </c>
      <c r="L10" s="93">
        <v>8</v>
      </c>
      <c r="M10" s="93">
        <v>10</v>
      </c>
      <c r="N10" s="93">
        <v>10</v>
      </c>
      <c r="O10" s="93">
        <v>8</v>
      </c>
      <c r="P10" s="93">
        <v>10</v>
      </c>
      <c r="Q10" s="93">
        <v>10</v>
      </c>
      <c r="R10" s="93">
        <v>10</v>
      </c>
      <c r="S10" s="93">
        <v>10</v>
      </c>
      <c r="T10" s="93">
        <v>10</v>
      </c>
      <c r="U10" s="18">
        <v>10</v>
      </c>
      <c r="V10" s="24"/>
      <c r="W10" s="24"/>
    </row>
    <row r="11" spans="1:23" ht="18.75" customHeight="1" x14ac:dyDescent="0.3">
      <c r="A11" s="93">
        <v>10</v>
      </c>
      <c r="B11" s="93">
        <v>424638</v>
      </c>
      <c r="C11" s="103">
        <f t="shared" si="0"/>
        <v>8.94</v>
      </c>
      <c r="D11" s="93">
        <v>10</v>
      </c>
      <c r="E11" s="93">
        <v>10</v>
      </c>
      <c r="F11" s="93">
        <v>10</v>
      </c>
      <c r="G11" s="93">
        <v>10</v>
      </c>
      <c r="H11" s="93">
        <v>10</v>
      </c>
      <c r="I11" s="93">
        <v>10</v>
      </c>
      <c r="J11" s="93">
        <v>3</v>
      </c>
      <c r="K11" s="93">
        <v>10</v>
      </c>
      <c r="L11" s="93">
        <v>8</v>
      </c>
      <c r="M11" s="93">
        <v>10</v>
      </c>
      <c r="N11" s="93">
        <v>10</v>
      </c>
      <c r="O11" s="93">
        <v>10</v>
      </c>
      <c r="P11" s="93">
        <v>10</v>
      </c>
      <c r="Q11" s="93">
        <v>10</v>
      </c>
      <c r="R11" s="18">
        <v>10</v>
      </c>
      <c r="S11" s="18">
        <v>0</v>
      </c>
      <c r="T11" s="18">
        <v>10</v>
      </c>
      <c r="U11" s="18">
        <v>10</v>
      </c>
      <c r="V11" s="24"/>
      <c r="W11" s="24"/>
    </row>
    <row r="12" spans="1:23" ht="18.75" customHeight="1" x14ac:dyDescent="0.3">
      <c r="A12" s="93">
        <v>11</v>
      </c>
      <c r="B12" s="93">
        <v>424660</v>
      </c>
      <c r="C12" s="103">
        <f t="shared" si="0"/>
        <v>9.83</v>
      </c>
      <c r="D12" s="93">
        <v>10</v>
      </c>
      <c r="E12" s="93">
        <v>10</v>
      </c>
      <c r="F12" s="93">
        <v>10</v>
      </c>
      <c r="G12" s="93">
        <v>10</v>
      </c>
      <c r="H12" s="93">
        <v>7</v>
      </c>
      <c r="I12" s="93">
        <v>10</v>
      </c>
      <c r="J12" s="93">
        <v>10</v>
      </c>
      <c r="K12" s="93">
        <v>10</v>
      </c>
      <c r="L12" s="93">
        <v>10</v>
      </c>
      <c r="M12" s="93">
        <v>10</v>
      </c>
      <c r="N12" s="93">
        <v>10</v>
      </c>
      <c r="O12" s="93">
        <v>10</v>
      </c>
      <c r="P12" s="93">
        <v>10</v>
      </c>
      <c r="Q12" s="93">
        <v>10</v>
      </c>
      <c r="R12" s="18">
        <v>10</v>
      </c>
      <c r="S12" s="18">
        <v>10</v>
      </c>
      <c r="T12" s="18">
        <v>10</v>
      </c>
      <c r="U12" s="18">
        <v>10</v>
      </c>
      <c r="V12" s="24"/>
      <c r="W12" s="24"/>
    </row>
    <row r="13" spans="1:23" ht="18.75" customHeight="1" x14ac:dyDescent="0.3">
      <c r="A13" s="93">
        <v>12</v>
      </c>
      <c r="B13" s="93">
        <v>424639</v>
      </c>
      <c r="C13" s="103">
        <f t="shared" si="0"/>
        <v>9.7200000000000006</v>
      </c>
      <c r="D13" s="93">
        <v>10</v>
      </c>
      <c r="E13" s="93">
        <v>10</v>
      </c>
      <c r="F13" s="93">
        <v>5</v>
      </c>
      <c r="G13" s="93">
        <v>10</v>
      </c>
      <c r="H13" s="93">
        <v>10</v>
      </c>
      <c r="I13" s="93">
        <v>10</v>
      </c>
      <c r="J13" s="93">
        <v>10</v>
      </c>
      <c r="K13" s="93">
        <v>10</v>
      </c>
      <c r="L13" s="93">
        <v>10</v>
      </c>
      <c r="M13" s="93">
        <v>10</v>
      </c>
      <c r="N13" s="93">
        <v>10</v>
      </c>
      <c r="O13" s="93">
        <v>10</v>
      </c>
      <c r="P13" s="93">
        <v>10</v>
      </c>
      <c r="Q13" s="93">
        <v>10</v>
      </c>
      <c r="R13" s="18">
        <v>10</v>
      </c>
      <c r="S13" s="18">
        <v>10</v>
      </c>
      <c r="T13" s="18">
        <v>10</v>
      </c>
      <c r="U13" s="18">
        <v>10</v>
      </c>
      <c r="V13" s="24"/>
      <c r="W13" s="24"/>
    </row>
    <row r="14" spans="1:23" ht="18.75" customHeight="1" x14ac:dyDescent="0.3">
      <c r="A14" s="93">
        <v>13</v>
      </c>
      <c r="B14" s="93">
        <v>424653</v>
      </c>
      <c r="C14" s="103">
        <f t="shared" si="0"/>
        <v>9.61</v>
      </c>
      <c r="D14" s="93">
        <v>10</v>
      </c>
      <c r="E14" s="93">
        <v>10</v>
      </c>
      <c r="F14" s="93">
        <v>10</v>
      </c>
      <c r="G14" s="93">
        <v>10</v>
      </c>
      <c r="H14" s="93">
        <v>10</v>
      </c>
      <c r="I14" s="93">
        <v>10</v>
      </c>
      <c r="J14" s="93">
        <v>3</v>
      </c>
      <c r="K14" s="93">
        <v>10</v>
      </c>
      <c r="L14" s="93">
        <v>10</v>
      </c>
      <c r="M14" s="93">
        <v>10</v>
      </c>
      <c r="N14" s="93">
        <v>10</v>
      </c>
      <c r="O14" s="93">
        <v>10</v>
      </c>
      <c r="P14" s="93">
        <v>10</v>
      </c>
      <c r="Q14" s="93">
        <v>10</v>
      </c>
      <c r="R14" s="18">
        <v>10</v>
      </c>
      <c r="S14" s="18">
        <v>10</v>
      </c>
      <c r="T14" s="18">
        <v>10</v>
      </c>
      <c r="U14" s="18">
        <v>10</v>
      </c>
      <c r="V14" s="24"/>
      <c r="W14" s="24"/>
    </row>
    <row r="15" spans="1:23" ht="18.75" customHeight="1" x14ac:dyDescent="0.3">
      <c r="A15" s="93">
        <v>14</v>
      </c>
      <c r="B15" s="93">
        <v>311640</v>
      </c>
      <c r="C15" s="103">
        <v>3.94</v>
      </c>
      <c r="D15" s="93">
        <v>10</v>
      </c>
      <c r="E15" s="93">
        <v>10</v>
      </c>
      <c r="F15" s="93">
        <v>7</v>
      </c>
      <c r="G15" s="93">
        <v>7</v>
      </c>
      <c r="H15" s="93">
        <v>9</v>
      </c>
      <c r="I15" s="93">
        <v>10</v>
      </c>
      <c r="J15" s="93">
        <v>8</v>
      </c>
      <c r="K15" s="93">
        <v>10</v>
      </c>
      <c r="L15" s="100">
        <v>8</v>
      </c>
      <c r="M15" s="100">
        <v>8</v>
      </c>
      <c r="N15" s="100">
        <v>3</v>
      </c>
      <c r="O15" s="100">
        <v>10</v>
      </c>
      <c r="P15" s="100">
        <v>10</v>
      </c>
      <c r="Q15" s="100">
        <v>10</v>
      </c>
      <c r="R15" s="115">
        <v>10</v>
      </c>
      <c r="S15" s="115">
        <v>0</v>
      </c>
      <c r="T15" s="115">
        <v>10</v>
      </c>
      <c r="U15" s="115">
        <v>10</v>
      </c>
      <c r="V15" s="24"/>
      <c r="W15" s="18" t="s">
        <v>147</v>
      </c>
    </row>
    <row r="16" spans="1:23" ht="18.75" customHeight="1" x14ac:dyDescent="0.3">
      <c r="A16" s="93">
        <v>15</v>
      </c>
      <c r="B16" s="93">
        <v>424641</v>
      </c>
      <c r="C16" s="103">
        <f t="shared" ref="C16:C24" si="1">ROUND(SUM(D16:U16)/18,2)</f>
        <v>7.44</v>
      </c>
      <c r="D16" s="93">
        <v>10</v>
      </c>
      <c r="E16" s="93">
        <v>10</v>
      </c>
      <c r="F16" s="93">
        <v>7</v>
      </c>
      <c r="G16" s="93">
        <v>8</v>
      </c>
      <c r="H16" s="93">
        <v>10</v>
      </c>
      <c r="I16" s="93">
        <v>8</v>
      </c>
      <c r="J16" s="93">
        <v>3</v>
      </c>
      <c r="K16" s="93">
        <v>10</v>
      </c>
      <c r="L16" s="93">
        <v>8</v>
      </c>
      <c r="M16" s="93">
        <v>0</v>
      </c>
      <c r="N16" s="93">
        <v>0</v>
      </c>
      <c r="O16" s="93">
        <v>10</v>
      </c>
      <c r="P16" s="93">
        <v>10</v>
      </c>
      <c r="Q16" s="93">
        <v>0</v>
      </c>
      <c r="R16" s="18">
        <v>10</v>
      </c>
      <c r="S16" s="18">
        <v>10</v>
      </c>
      <c r="T16" s="18">
        <v>10</v>
      </c>
      <c r="U16" s="18">
        <v>10</v>
      </c>
      <c r="V16" s="24"/>
      <c r="W16" s="24"/>
    </row>
    <row r="17" spans="1:23" ht="18.75" customHeight="1" x14ac:dyDescent="0.3">
      <c r="A17" s="93">
        <v>16</v>
      </c>
      <c r="B17" s="93">
        <v>424622</v>
      </c>
      <c r="C17" s="103">
        <f t="shared" si="1"/>
        <v>7.33</v>
      </c>
      <c r="D17" s="93">
        <v>10</v>
      </c>
      <c r="E17" s="93">
        <v>10</v>
      </c>
      <c r="F17" s="93">
        <v>10</v>
      </c>
      <c r="G17" s="93">
        <v>10</v>
      </c>
      <c r="H17" s="93">
        <v>10</v>
      </c>
      <c r="I17" s="93">
        <v>8</v>
      </c>
      <c r="J17" s="93">
        <v>3</v>
      </c>
      <c r="K17" s="93">
        <v>10</v>
      </c>
      <c r="L17" s="93">
        <v>8</v>
      </c>
      <c r="M17" s="93">
        <v>0</v>
      </c>
      <c r="N17" s="93">
        <v>8</v>
      </c>
      <c r="O17" s="93">
        <v>0</v>
      </c>
      <c r="P17" s="93">
        <v>10</v>
      </c>
      <c r="Q17" s="93">
        <v>10</v>
      </c>
      <c r="R17" s="18">
        <v>0</v>
      </c>
      <c r="S17" s="18">
        <v>10</v>
      </c>
      <c r="T17" s="18">
        <v>10</v>
      </c>
      <c r="U17" s="18">
        <v>5</v>
      </c>
      <c r="V17" s="24"/>
      <c r="W17" s="24"/>
    </row>
    <row r="18" spans="1:23" ht="18.75" customHeight="1" x14ac:dyDescent="0.3">
      <c r="A18" s="93">
        <v>17</v>
      </c>
      <c r="B18" s="93">
        <v>424649</v>
      </c>
      <c r="C18" s="103">
        <f t="shared" si="1"/>
        <v>9.7200000000000006</v>
      </c>
      <c r="D18" s="93">
        <v>10</v>
      </c>
      <c r="E18" s="93">
        <v>10</v>
      </c>
      <c r="F18" s="93">
        <v>10</v>
      </c>
      <c r="G18" s="93">
        <v>10</v>
      </c>
      <c r="H18" s="93">
        <v>9</v>
      </c>
      <c r="I18" s="93">
        <v>10</v>
      </c>
      <c r="J18" s="93">
        <v>10</v>
      </c>
      <c r="K18" s="93">
        <v>10</v>
      </c>
      <c r="L18" s="93">
        <v>8</v>
      </c>
      <c r="M18" s="93">
        <v>10</v>
      </c>
      <c r="N18" s="93">
        <v>10</v>
      </c>
      <c r="O18" s="93">
        <v>10</v>
      </c>
      <c r="P18" s="93">
        <v>10</v>
      </c>
      <c r="Q18" s="93">
        <v>10</v>
      </c>
      <c r="R18" s="18">
        <v>8</v>
      </c>
      <c r="S18" s="18">
        <v>10</v>
      </c>
      <c r="T18" s="18">
        <v>10</v>
      </c>
      <c r="U18" s="18">
        <v>10</v>
      </c>
      <c r="V18" s="24"/>
      <c r="W18" s="24"/>
    </row>
    <row r="19" spans="1:23" ht="18.75" customHeight="1" x14ac:dyDescent="0.3">
      <c r="A19" s="93">
        <v>18</v>
      </c>
      <c r="B19" s="93">
        <v>424656</v>
      </c>
      <c r="C19" s="109">
        <f t="shared" si="1"/>
        <v>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25"/>
      <c r="S19" s="126"/>
      <c r="T19" s="126"/>
      <c r="U19" s="127"/>
      <c r="V19" s="24"/>
      <c r="W19" s="24"/>
    </row>
    <row r="20" spans="1:23" ht="18.75" customHeight="1" x14ac:dyDescent="0.3">
      <c r="A20" s="93">
        <v>19</v>
      </c>
      <c r="B20" s="93">
        <v>424621</v>
      </c>
      <c r="C20" s="103">
        <f t="shared" si="1"/>
        <v>7.5</v>
      </c>
      <c r="D20" s="93">
        <v>10</v>
      </c>
      <c r="E20" s="93">
        <v>0</v>
      </c>
      <c r="F20" s="93">
        <v>7</v>
      </c>
      <c r="G20" s="93">
        <v>10</v>
      </c>
      <c r="H20" s="93">
        <v>5</v>
      </c>
      <c r="I20" s="93">
        <v>10</v>
      </c>
      <c r="J20" s="93">
        <v>5</v>
      </c>
      <c r="K20" s="93">
        <v>10</v>
      </c>
      <c r="L20" s="93">
        <v>7</v>
      </c>
      <c r="M20" s="93">
        <v>10</v>
      </c>
      <c r="N20" s="93">
        <v>5</v>
      </c>
      <c r="O20" s="93">
        <v>8</v>
      </c>
      <c r="P20" s="93">
        <v>10</v>
      </c>
      <c r="Q20" s="93">
        <v>10</v>
      </c>
      <c r="R20" s="18">
        <v>8</v>
      </c>
      <c r="S20" s="18">
        <v>10</v>
      </c>
      <c r="T20" s="18">
        <v>0</v>
      </c>
      <c r="U20" s="18">
        <v>10</v>
      </c>
      <c r="V20" s="24"/>
      <c r="W20" s="24"/>
    </row>
    <row r="21" spans="1:23" ht="18.75" customHeight="1" x14ac:dyDescent="0.3">
      <c r="A21" s="93">
        <v>20</v>
      </c>
      <c r="B21" s="93">
        <v>312734</v>
      </c>
      <c r="C21" s="109">
        <f t="shared" si="1"/>
        <v>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25"/>
      <c r="S21" s="126"/>
      <c r="T21" s="126"/>
      <c r="U21" s="127"/>
      <c r="V21" s="24"/>
      <c r="W21" s="24"/>
    </row>
    <row r="22" spans="1:23" ht="18.75" customHeight="1" x14ac:dyDescent="0.3">
      <c r="A22" s="93">
        <v>21</v>
      </c>
      <c r="B22" s="93">
        <v>255300</v>
      </c>
      <c r="C22" s="103">
        <f t="shared" si="1"/>
        <v>9.5</v>
      </c>
      <c r="D22" s="93">
        <v>10</v>
      </c>
      <c r="E22" s="93">
        <v>10</v>
      </c>
      <c r="F22" s="93">
        <v>10</v>
      </c>
      <c r="G22" s="93">
        <v>10</v>
      </c>
      <c r="H22" s="93">
        <v>10</v>
      </c>
      <c r="I22" s="93">
        <v>10</v>
      </c>
      <c r="J22" s="93">
        <v>8</v>
      </c>
      <c r="K22" s="93">
        <v>10</v>
      </c>
      <c r="L22" s="93">
        <v>10</v>
      </c>
      <c r="M22" s="93">
        <v>5</v>
      </c>
      <c r="N22" s="93">
        <v>10</v>
      </c>
      <c r="O22" s="93">
        <v>8</v>
      </c>
      <c r="P22" s="93">
        <v>10</v>
      </c>
      <c r="Q22" s="93">
        <v>10</v>
      </c>
      <c r="R22" s="18">
        <v>10</v>
      </c>
      <c r="S22" s="18">
        <v>10</v>
      </c>
      <c r="T22" s="18">
        <v>10</v>
      </c>
      <c r="U22" s="18">
        <v>10</v>
      </c>
      <c r="V22" s="24"/>
      <c r="W22" s="24"/>
    </row>
    <row r="23" spans="1:23" ht="18.75" customHeight="1" x14ac:dyDescent="0.3">
      <c r="A23" s="93">
        <v>22</v>
      </c>
      <c r="B23" s="93">
        <v>313290</v>
      </c>
      <c r="C23" s="103">
        <f t="shared" si="1"/>
        <v>7.78</v>
      </c>
      <c r="D23" s="93">
        <v>10</v>
      </c>
      <c r="E23" s="93">
        <v>10</v>
      </c>
      <c r="F23" s="93">
        <v>10</v>
      </c>
      <c r="G23" s="93">
        <v>7</v>
      </c>
      <c r="H23" s="93">
        <v>7</v>
      </c>
      <c r="I23" s="93">
        <v>3</v>
      </c>
      <c r="J23" s="93">
        <v>10</v>
      </c>
      <c r="K23" s="93">
        <v>7</v>
      </c>
      <c r="L23" s="93">
        <v>8</v>
      </c>
      <c r="M23" s="93">
        <v>3</v>
      </c>
      <c r="N23" s="93">
        <v>0</v>
      </c>
      <c r="O23" s="93">
        <v>10</v>
      </c>
      <c r="P23" s="93">
        <v>10</v>
      </c>
      <c r="Q23" s="93">
        <v>10</v>
      </c>
      <c r="R23" s="18">
        <v>10</v>
      </c>
      <c r="S23" s="18">
        <v>10</v>
      </c>
      <c r="T23" s="18">
        <v>10</v>
      </c>
      <c r="U23" s="18">
        <v>5</v>
      </c>
      <c r="V23" s="24"/>
      <c r="W23" s="18" t="s">
        <v>148</v>
      </c>
    </row>
    <row r="24" spans="1:23" ht="18.75" customHeight="1" x14ac:dyDescent="0.3">
      <c r="A24" s="93">
        <v>23</v>
      </c>
      <c r="B24" s="93">
        <v>311911</v>
      </c>
      <c r="C24" s="103">
        <f t="shared" si="1"/>
        <v>8.61</v>
      </c>
      <c r="D24" s="93">
        <v>10</v>
      </c>
      <c r="E24" s="93">
        <v>10</v>
      </c>
      <c r="F24" s="93">
        <v>7</v>
      </c>
      <c r="G24" s="93">
        <v>10</v>
      </c>
      <c r="H24" s="93">
        <v>10</v>
      </c>
      <c r="I24" s="93">
        <v>10</v>
      </c>
      <c r="J24" s="93">
        <v>10</v>
      </c>
      <c r="K24" s="93">
        <v>10</v>
      </c>
      <c r="L24" s="93">
        <v>8</v>
      </c>
      <c r="M24" s="93">
        <v>10</v>
      </c>
      <c r="N24" s="93">
        <v>10</v>
      </c>
      <c r="O24" s="93">
        <v>10</v>
      </c>
      <c r="P24" s="93">
        <v>10</v>
      </c>
      <c r="Q24" s="93">
        <v>0</v>
      </c>
      <c r="R24" s="18">
        <v>10</v>
      </c>
      <c r="S24" s="18">
        <v>0</v>
      </c>
      <c r="T24" s="18">
        <v>10</v>
      </c>
      <c r="U24" s="18">
        <v>10</v>
      </c>
      <c r="V24" s="24"/>
      <c r="W24" s="18" t="s">
        <v>149</v>
      </c>
    </row>
    <row r="25" spans="1:23" ht="18.75" customHeight="1" x14ac:dyDescent="0.3">
      <c r="A25" s="93">
        <v>24</v>
      </c>
      <c r="B25" s="93">
        <v>312523</v>
      </c>
      <c r="C25" s="103">
        <v>6.56</v>
      </c>
      <c r="D25" s="93">
        <v>10</v>
      </c>
      <c r="E25" s="93">
        <v>10</v>
      </c>
      <c r="F25" s="93">
        <v>7</v>
      </c>
      <c r="G25" s="93">
        <v>10</v>
      </c>
      <c r="H25" s="93">
        <v>10</v>
      </c>
      <c r="I25" s="93">
        <v>3</v>
      </c>
      <c r="J25" s="93">
        <v>10</v>
      </c>
      <c r="K25" s="93">
        <v>10</v>
      </c>
      <c r="L25" s="93">
        <v>8</v>
      </c>
      <c r="M25" s="93">
        <v>0</v>
      </c>
      <c r="N25" s="100">
        <v>0</v>
      </c>
      <c r="O25" s="93">
        <v>10</v>
      </c>
      <c r="P25" s="93">
        <v>10</v>
      </c>
      <c r="Q25" s="93">
        <v>0</v>
      </c>
      <c r="R25" s="18">
        <v>10</v>
      </c>
      <c r="S25" s="18">
        <v>0</v>
      </c>
      <c r="T25" s="18">
        <v>0</v>
      </c>
      <c r="U25" s="18">
        <v>10</v>
      </c>
      <c r="V25" s="18" t="s">
        <v>145</v>
      </c>
      <c r="W25" s="24"/>
    </row>
    <row r="26" spans="1:23" ht="18.75" customHeight="1" x14ac:dyDescent="0.3">
      <c r="A26" s="93">
        <v>25</v>
      </c>
      <c r="B26" s="93">
        <v>312695</v>
      </c>
      <c r="C26" s="103">
        <f>ROUND(SUM(D26:U26)/18,2)</f>
        <v>4.4400000000000004</v>
      </c>
      <c r="D26" s="93">
        <v>10</v>
      </c>
      <c r="E26" s="93">
        <v>10</v>
      </c>
      <c r="F26" s="93">
        <v>10</v>
      </c>
      <c r="G26" s="93">
        <v>9</v>
      </c>
      <c r="H26" s="93">
        <v>8</v>
      </c>
      <c r="I26" s="93">
        <v>10</v>
      </c>
      <c r="J26" s="93">
        <v>3</v>
      </c>
      <c r="K26" s="93">
        <v>5</v>
      </c>
      <c r="L26" s="93">
        <v>7</v>
      </c>
      <c r="M26" s="93">
        <v>0</v>
      </c>
      <c r="N26" s="93">
        <v>8</v>
      </c>
      <c r="O26" s="95"/>
      <c r="P26" s="95"/>
      <c r="Q26" s="95"/>
      <c r="R26" s="110"/>
      <c r="S26" s="110"/>
      <c r="T26" s="110"/>
      <c r="U26" s="110"/>
      <c r="V26" s="24"/>
      <c r="W26" s="24"/>
    </row>
    <row r="27" spans="1:23" ht="18.75" customHeight="1" x14ac:dyDescent="0.3">
      <c r="A27" s="128">
        <v>26</v>
      </c>
      <c r="B27" s="128">
        <v>424630</v>
      </c>
      <c r="C27" s="107">
        <f>ROUND(SUM(D27:U27)/18,2)</f>
        <v>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10"/>
      <c r="S27" s="110"/>
      <c r="T27" s="110"/>
      <c r="U27" s="110"/>
      <c r="V27" s="110"/>
      <c r="W27" s="110"/>
    </row>
    <row r="28" spans="1:23" ht="18.75" customHeight="1" x14ac:dyDescent="0.3">
      <c r="A28" s="93">
        <v>27</v>
      </c>
      <c r="B28" s="93">
        <v>424637</v>
      </c>
      <c r="C28" s="103">
        <f>ROUND(SUM(D28:U28)/18,2)</f>
        <v>6.44</v>
      </c>
      <c r="D28" s="93">
        <v>10</v>
      </c>
      <c r="E28" s="93">
        <v>10</v>
      </c>
      <c r="F28" s="93">
        <v>7</v>
      </c>
      <c r="G28" s="93">
        <v>10</v>
      </c>
      <c r="H28" s="93">
        <v>9</v>
      </c>
      <c r="I28" s="95"/>
      <c r="J28" s="95"/>
      <c r="K28" s="95"/>
      <c r="L28" s="93">
        <v>10</v>
      </c>
      <c r="M28" s="93">
        <v>10</v>
      </c>
      <c r="N28" s="95"/>
      <c r="O28" s="93">
        <v>10</v>
      </c>
      <c r="P28" s="93">
        <v>10</v>
      </c>
      <c r="Q28" s="93">
        <v>10</v>
      </c>
      <c r="R28" s="18">
        <v>10</v>
      </c>
      <c r="S28" s="18">
        <v>10</v>
      </c>
      <c r="T28" s="110"/>
      <c r="U28" s="110"/>
      <c r="V28" s="24"/>
      <c r="W28" s="24"/>
    </row>
    <row r="29" spans="1:23" ht="18.75" customHeight="1" x14ac:dyDescent="0.3">
      <c r="A29" s="93">
        <v>28</v>
      </c>
      <c r="B29" s="93">
        <v>312637</v>
      </c>
      <c r="C29" s="103">
        <f>ROUND(SUM(D29:U29)/18,2)</f>
        <v>8</v>
      </c>
      <c r="D29" s="93">
        <v>10</v>
      </c>
      <c r="E29" s="93">
        <v>10</v>
      </c>
      <c r="F29" s="93">
        <v>10</v>
      </c>
      <c r="G29" s="93">
        <v>8</v>
      </c>
      <c r="H29" s="93">
        <v>10</v>
      </c>
      <c r="I29" s="93">
        <v>10</v>
      </c>
      <c r="J29" s="93">
        <v>3</v>
      </c>
      <c r="K29" s="93">
        <v>3</v>
      </c>
      <c r="L29" s="93">
        <v>10</v>
      </c>
      <c r="M29" s="93">
        <v>0</v>
      </c>
      <c r="N29" s="93">
        <v>10</v>
      </c>
      <c r="O29" s="93">
        <v>10</v>
      </c>
      <c r="P29" s="93">
        <v>10</v>
      </c>
      <c r="Q29" s="93">
        <v>10</v>
      </c>
      <c r="R29" s="18">
        <v>10</v>
      </c>
      <c r="S29" s="18">
        <v>10</v>
      </c>
      <c r="T29" s="110"/>
      <c r="U29" s="18">
        <v>10</v>
      </c>
      <c r="V29" s="24"/>
      <c r="W29" s="24"/>
    </row>
    <row r="30" spans="1:23" ht="18.75" customHeight="1" x14ac:dyDescent="0.3">
      <c r="A30" s="93">
        <v>29</v>
      </c>
      <c r="B30" s="93">
        <v>424634</v>
      </c>
      <c r="C30" s="103">
        <f>ROUND(SUM(D30:U30)/18,2)</f>
        <v>7.89</v>
      </c>
      <c r="D30" s="93">
        <v>8</v>
      </c>
      <c r="E30" s="93">
        <v>10</v>
      </c>
      <c r="F30" s="93">
        <v>8</v>
      </c>
      <c r="G30" s="93">
        <v>10</v>
      </c>
      <c r="H30" s="93">
        <v>9</v>
      </c>
      <c r="I30" s="93">
        <v>10</v>
      </c>
      <c r="J30" s="93">
        <v>3</v>
      </c>
      <c r="K30" s="93">
        <v>3</v>
      </c>
      <c r="L30" s="93">
        <v>7</v>
      </c>
      <c r="M30" s="93">
        <v>10</v>
      </c>
      <c r="N30" s="93">
        <v>10</v>
      </c>
      <c r="O30" s="93">
        <v>8</v>
      </c>
      <c r="P30" s="93">
        <v>10</v>
      </c>
      <c r="Q30" s="93">
        <v>10</v>
      </c>
      <c r="R30" s="18">
        <v>8</v>
      </c>
      <c r="S30" s="18">
        <v>0</v>
      </c>
      <c r="T30" s="18">
        <v>10</v>
      </c>
      <c r="U30" s="18">
        <v>8</v>
      </c>
      <c r="V30" s="24"/>
      <c r="W30" s="24"/>
    </row>
    <row r="31" spans="1:23" ht="18.75" customHeight="1" x14ac:dyDescent="0.3">
      <c r="A31" s="93">
        <v>30</v>
      </c>
      <c r="B31" s="93">
        <v>424655</v>
      </c>
      <c r="C31" s="106">
        <v>0</v>
      </c>
      <c r="D31" s="100">
        <v>10</v>
      </c>
      <c r="E31" s="100">
        <v>10</v>
      </c>
      <c r="F31" s="100">
        <v>7</v>
      </c>
      <c r="G31" s="100">
        <v>10</v>
      </c>
      <c r="H31" s="100">
        <v>10</v>
      </c>
      <c r="I31" s="100">
        <v>8</v>
      </c>
      <c r="J31" s="100">
        <v>10</v>
      </c>
      <c r="K31" s="100">
        <v>10</v>
      </c>
      <c r="L31" s="100">
        <v>10</v>
      </c>
      <c r="M31" s="100">
        <v>0</v>
      </c>
      <c r="N31" s="100">
        <v>10</v>
      </c>
      <c r="O31" s="100">
        <v>10</v>
      </c>
      <c r="P31" s="100">
        <v>10</v>
      </c>
      <c r="Q31" s="100">
        <v>5</v>
      </c>
      <c r="R31" s="115">
        <v>10</v>
      </c>
      <c r="S31" s="115">
        <v>0</v>
      </c>
      <c r="T31" s="115">
        <v>10</v>
      </c>
      <c r="U31" s="115">
        <v>3</v>
      </c>
      <c r="V31" s="24"/>
      <c r="W31" s="24"/>
    </row>
    <row r="32" spans="1:23" ht="18.75" customHeight="1" x14ac:dyDescent="0.3">
      <c r="A32" s="93">
        <v>31</v>
      </c>
      <c r="B32" s="93">
        <v>424659</v>
      </c>
      <c r="C32" s="103">
        <f>ROUND(SUM(D32:U32)/18,2)</f>
        <v>8.5</v>
      </c>
      <c r="D32" s="93">
        <v>10</v>
      </c>
      <c r="E32" s="93">
        <v>10</v>
      </c>
      <c r="F32" s="93">
        <v>7</v>
      </c>
      <c r="G32" s="93">
        <v>9</v>
      </c>
      <c r="H32" s="93">
        <v>10</v>
      </c>
      <c r="I32" s="93">
        <v>8</v>
      </c>
      <c r="J32" s="93">
        <v>3</v>
      </c>
      <c r="K32" s="93">
        <v>10</v>
      </c>
      <c r="L32" s="93">
        <v>8</v>
      </c>
      <c r="M32" s="93">
        <v>0</v>
      </c>
      <c r="N32" s="93">
        <v>10</v>
      </c>
      <c r="O32" s="93">
        <v>10</v>
      </c>
      <c r="P32" s="93">
        <v>10</v>
      </c>
      <c r="Q32" s="93">
        <v>10</v>
      </c>
      <c r="R32" s="18">
        <v>8</v>
      </c>
      <c r="S32" s="18">
        <v>10</v>
      </c>
      <c r="T32" s="18">
        <v>10</v>
      </c>
      <c r="U32" s="18">
        <v>10</v>
      </c>
      <c r="V32" s="24"/>
      <c r="W32" s="24"/>
    </row>
    <row r="33" spans="1:23" ht="18.75" customHeight="1" x14ac:dyDescent="0.3">
      <c r="A33" s="93">
        <v>32</v>
      </c>
      <c r="B33" s="93">
        <v>255010</v>
      </c>
      <c r="C33" s="109">
        <f>ROUND(SUM(D33:U33)/18,2)</f>
        <v>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25"/>
      <c r="S33" s="126"/>
      <c r="T33" s="126"/>
      <c r="U33" s="127"/>
      <c r="V33" s="24"/>
      <c r="W33" s="24"/>
    </row>
    <row r="34" spans="1:23" ht="18.75" customHeight="1" x14ac:dyDescent="0.3">
      <c r="A34" s="93">
        <v>33</v>
      </c>
      <c r="B34" s="93">
        <v>424658</v>
      </c>
      <c r="C34" s="106">
        <v>0</v>
      </c>
      <c r="D34" s="100">
        <v>10</v>
      </c>
      <c r="E34" s="100">
        <v>8</v>
      </c>
      <c r="F34" s="100">
        <v>10</v>
      </c>
      <c r="G34" s="100">
        <v>10</v>
      </c>
      <c r="H34" s="100">
        <v>10</v>
      </c>
      <c r="I34" s="100">
        <v>8</v>
      </c>
      <c r="J34" s="100">
        <v>10</v>
      </c>
      <c r="K34" s="100">
        <v>10</v>
      </c>
      <c r="L34" s="100">
        <v>8</v>
      </c>
      <c r="M34" s="100">
        <v>8</v>
      </c>
      <c r="N34" s="100">
        <v>10</v>
      </c>
      <c r="O34" s="100">
        <v>10</v>
      </c>
      <c r="P34" s="100">
        <v>10</v>
      </c>
      <c r="Q34" s="100">
        <v>8</v>
      </c>
      <c r="R34" s="115">
        <v>10</v>
      </c>
      <c r="S34" s="115">
        <v>10</v>
      </c>
      <c r="T34" s="115">
        <v>10</v>
      </c>
      <c r="U34" s="115">
        <v>10</v>
      </c>
      <c r="V34" s="24"/>
      <c r="W34" s="24"/>
    </row>
    <row r="35" spans="1:23" ht="18.75" customHeight="1" x14ac:dyDescent="0.3">
      <c r="A35" s="93">
        <v>34</v>
      </c>
      <c r="B35" s="93">
        <v>424647</v>
      </c>
      <c r="C35" s="103">
        <v>3.28</v>
      </c>
      <c r="D35" s="93">
        <v>10</v>
      </c>
      <c r="E35" s="93">
        <v>10</v>
      </c>
      <c r="F35" s="93">
        <v>3</v>
      </c>
      <c r="G35" s="93">
        <v>5</v>
      </c>
      <c r="H35" s="93">
        <v>5</v>
      </c>
      <c r="I35" s="93">
        <v>10</v>
      </c>
      <c r="J35" s="93">
        <v>3</v>
      </c>
      <c r="K35" s="93">
        <v>5</v>
      </c>
      <c r="L35" s="93">
        <v>8</v>
      </c>
      <c r="M35" s="93">
        <v>0</v>
      </c>
      <c r="N35" s="93">
        <v>0</v>
      </c>
      <c r="O35" s="115">
        <v>3</v>
      </c>
      <c r="P35" s="100">
        <v>3</v>
      </c>
      <c r="Q35" s="100">
        <v>3</v>
      </c>
      <c r="R35" s="115">
        <v>10</v>
      </c>
      <c r="S35" s="115">
        <v>3</v>
      </c>
      <c r="T35" s="115">
        <v>3</v>
      </c>
      <c r="U35" s="100">
        <v>10</v>
      </c>
      <c r="V35" s="24"/>
      <c r="W35" s="24"/>
    </row>
    <row r="36" spans="1:23" ht="18.75" customHeight="1" x14ac:dyDescent="0.3">
      <c r="A36" s="93">
        <v>35</v>
      </c>
      <c r="B36" s="93">
        <v>343515</v>
      </c>
      <c r="C36" s="103">
        <v>6.39</v>
      </c>
      <c r="D36" s="93">
        <v>10</v>
      </c>
      <c r="E36" s="93">
        <v>10</v>
      </c>
      <c r="F36" s="93">
        <v>7</v>
      </c>
      <c r="G36" s="93">
        <v>9</v>
      </c>
      <c r="H36" s="93">
        <v>10</v>
      </c>
      <c r="I36" s="93">
        <v>10</v>
      </c>
      <c r="J36" s="93">
        <v>3</v>
      </c>
      <c r="K36" s="93">
        <v>10</v>
      </c>
      <c r="L36" s="93">
        <v>8</v>
      </c>
      <c r="M36" s="93">
        <v>10</v>
      </c>
      <c r="N36" s="93">
        <v>10</v>
      </c>
      <c r="O36" s="93">
        <v>8</v>
      </c>
      <c r="P36" s="93">
        <v>10</v>
      </c>
      <c r="Q36" s="100">
        <v>0</v>
      </c>
      <c r="R36" s="115">
        <v>10</v>
      </c>
      <c r="S36" s="115">
        <v>0</v>
      </c>
      <c r="T36" s="115">
        <v>10</v>
      </c>
      <c r="U36" s="115">
        <v>10</v>
      </c>
      <c r="V36" s="18" t="s">
        <v>145</v>
      </c>
      <c r="W36" s="24"/>
    </row>
    <row r="37" spans="1:23" ht="18.75" customHeight="1" x14ac:dyDescent="0.3">
      <c r="A37" s="93">
        <v>36</v>
      </c>
      <c r="B37" s="93">
        <v>433931</v>
      </c>
      <c r="C37" s="103">
        <f t="shared" ref="C37:C49" si="2">ROUND(SUM(D37:U37)/18,2)</f>
        <v>8.17</v>
      </c>
      <c r="D37" s="93">
        <v>10</v>
      </c>
      <c r="E37" s="93">
        <v>10</v>
      </c>
      <c r="F37" s="93">
        <v>10</v>
      </c>
      <c r="G37" s="93">
        <v>10</v>
      </c>
      <c r="H37" s="93">
        <v>10</v>
      </c>
      <c r="I37" s="93">
        <v>5</v>
      </c>
      <c r="J37" s="93">
        <v>8</v>
      </c>
      <c r="K37" s="93">
        <v>10</v>
      </c>
      <c r="L37" s="93">
        <v>8</v>
      </c>
      <c r="M37" s="93">
        <v>10</v>
      </c>
      <c r="N37" s="93">
        <v>0</v>
      </c>
      <c r="O37" s="93">
        <v>8</v>
      </c>
      <c r="P37" s="93">
        <v>10</v>
      </c>
      <c r="Q37" s="93">
        <v>10</v>
      </c>
      <c r="R37" s="18">
        <v>10</v>
      </c>
      <c r="S37" s="18">
        <v>0</v>
      </c>
      <c r="T37" s="18">
        <v>8</v>
      </c>
      <c r="U37" s="18">
        <v>10</v>
      </c>
      <c r="V37" s="24"/>
      <c r="W37" s="24"/>
    </row>
    <row r="38" spans="1:23" ht="18.75" customHeight="1" x14ac:dyDescent="0.3">
      <c r="A38" s="128">
        <v>37</v>
      </c>
      <c r="B38" s="95"/>
      <c r="C38" s="107">
        <f t="shared" si="2"/>
        <v>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10"/>
      <c r="S38" s="110"/>
      <c r="T38" s="110"/>
      <c r="U38" s="110"/>
      <c r="V38" s="110"/>
      <c r="W38" s="110"/>
    </row>
    <row r="39" spans="1:23" ht="18.75" customHeight="1" x14ac:dyDescent="0.3">
      <c r="A39" s="93">
        <v>38</v>
      </c>
      <c r="B39" s="93">
        <v>415460</v>
      </c>
      <c r="C39" s="103">
        <f t="shared" si="2"/>
        <v>9.89</v>
      </c>
      <c r="D39" s="93">
        <v>10</v>
      </c>
      <c r="E39" s="93">
        <v>10</v>
      </c>
      <c r="F39" s="93">
        <v>10</v>
      </c>
      <c r="G39" s="93">
        <v>10</v>
      </c>
      <c r="H39" s="93">
        <v>10</v>
      </c>
      <c r="I39" s="93">
        <v>10</v>
      </c>
      <c r="J39" s="93">
        <v>10</v>
      </c>
      <c r="K39" s="93">
        <v>10</v>
      </c>
      <c r="L39" s="93">
        <v>8</v>
      </c>
      <c r="M39" s="93">
        <v>10</v>
      </c>
      <c r="N39" s="93">
        <v>10</v>
      </c>
      <c r="O39" s="93">
        <v>10</v>
      </c>
      <c r="P39" s="93">
        <v>10</v>
      </c>
      <c r="Q39" s="93">
        <v>10</v>
      </c>
      <c r="R39" s="93">
        <v>10</v>
      </c>
      <c r="S39" s="93">
        <v>10</v>
      </c>
      <c r="T39" s="93">
        <v>10</v>
      </c>
      <c r="U39" s="93">
        <v>10</v>
      </c>
      <c r="V39" s="24"/>
      <c r="W39" s="24"/>
    </row>
    <row r="40" spans="1:23" ht="18.75" customHeight="1" x14ac:dyDescent="0.3">
      <c r="A40" s="93">
        <v>39</v>
      </c>
      <c r="B40" s="93">
        <v>415465</v>
      </c>
      <c r="C40" s="103">
        <f t="shared" si="2"/>
        <v>9.2799999999999994</v>
      </c>
      <c r="D40" s="93">
        <v>10</v>
      </c>
      <c r="E40" s="93">
        <v>10</v>
      </c>
      <c r="F40" s="93">
        <v>10</v>
      </c>
      <c r="G40" s="93">
        <v>9</v>
      </c>
      <c r="H40" s="93">
        <v>9</v>
      </c>
      <c r="I40" s="93">
        <v>10</v>
      </c>
      <c r="J40" s="93">
        <v>10</v>
      </c>
      <c r="K40" s="93">
        <v>10</v>
      </c>
      <c r="L40" s="93">
        <v>8</v>
      </c>
      <c r="M40" s="93">
        <v>10</v>
      </c>
      <c r="N40" s="93">
        <v>8</v>
      </c>
      <c r="O40" s="93">
        <v>10</v>
      </c>
      <c r="P40" s="93">
        <v>10</v>
      </c>
      <c r="Q40" s="93">
        <v>8</v>
      </c>
      <c r="R40" s="18">
        <v>10</v>
      </c>
      <c r="S40" s="18">
        <v>10</v>
      </c>
      <c r="T40" s="18">
        <v>5</v>
      </c>
      <c r="U40" s="18">
        <v>10</v>
      </c>
      <c r="V40" s="24"/>
      <c r="W40" s="24"/>
    </row>
    <row r="41" spans="1:23" ht="18.75" customHeight="1" x14ac:dyDescent="0.3">
      <c r="A41" s="93">
        <v>40</v>
      </c>
      <c r="B41" s="93">
        <v>390906</v>
      </c>
      <c r="C41" s="103">
        <f t="shared" si="2"/>
        <v>4.6100000000000003</v>
      </c>
      <c r="D41" s="93">
        <v>10</v>
      </c>
      <c r="E41" s="93">
        <v>0</v>
      </c>
      <c r="F41" s="93">
        <v>5</v>
      </c>
      <c r="G41" s="93">
        <v>6</v>
      </c>
      <c r="H41" s="93">
        <v>5</v>
      </c>
      <c r="I41" s="93">
        <v>8</v>
      </c>
      <c r="J41" s="93">
        <v>3</v>
      </c>
      <c r="K41" s="93">
        <v>0</v>
      </c>
      <c r="L41" s="93">
        <v>8</v>
      </c>
      <c r="M41" s="93">
        <v>0</v>
      </c>
      <c r="N41" s="93">
        <v>0</v>
      </c>
      <c r="O41" s="93">
        <v>10</v>
      </c>
      <c r="P41" s="93">
        <v>0</v>
      </c>
      <c r="Q41" s="93">
        <v>5</v>
      </c>
      <c r="R41" s="18">
        <v>10</v>
      </c>
      <c r="S41" s="18">
        <v>0</v>
      </c>
      <c r="T41" s="18">
        <v>3</v>
      </c>
      <c r="U41" s="18">
        <v>10</v>
      </c>
      <c r="V41" s="24"/>
      <c r="W41" s="24"/>
    </row>
    <row r="42" spans="1:23" ht="18.75" customHeight="1" x14ac:dyDescent="0.3">
      <c r="A42" s="128">
        <v>41</v>
      </c>
      <c r="B42" s="128">
        <v>424663</v>
      </c>
      <c r="C42" s="107">
        <f t="shared" si="2"/>
        <v>0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10"/>
      <c r="S42" s="110"/>
      <c r="T42" s="110"/>
      <c r="U42" s="110"/>
      <c r="V42" s="110"/>
      <c r="W42" s="110"/>
    </row>
    <row r="43" spans="1:23" ht="18.75" customHeight="1" x14ac:dyDescent="0.3">
      <c r="A43" s="93">
        <v>42</v>
      </c>
      <c r="B43" s="93">
        <v>902040</v>
      </c>
      <c r="C43" s="103">
        <f t="shared" si="2"/>
        <v>7.89</v>
      </c>
      <c r="D43" s="93">
        <v>10</v>
      </c>
      <c r="E43" s="93">
        <v>10</v>
      </c>
      <c r="F43" s="93">
        <v>7</v>
      </c>
      <c r="G43" s="93">
        <v>10</v>
      </c>
      <c r="H43" s="93">
        <v>10</v>
      </c>
      <c r="I43" s="93">
        <v>10</v>
      </c>
      <c r="J43" s="93">
        <v>7</v>
      </c>
      <c r="K43" s="93">
        <v>10</v>
      </c>
      <c r="L43" s="93">
        <v>8</v>
      </c>
      <c r="M43" s="93">
        <v>0</v>
      </c>
      <c r="N43" s="93">
        <v>10</v>
      </c>
      <c r="O43" s="93">
        <v>5</v>
      </c>
      <c r="P43" s="93">
        <v>10</v>
      </c>
      <c r="Q43" s="93">
        <v>10</v>
      </c>
      <c r="R43" s="18">
        <v>10</v>
      </c>
      <c r="S43" s="18">
        <v>0</v>
      </c>
      <c r="T43" s="18">
        <v>5</v>
      </c>
      <c r="U43" s="18">
        <v>10</v>
      </c>
      <c r="V43" s="24"/>
      <c r="W43" s="24"/>
    </row>
    <row r="44" spans="1:23" ht="18.75" customHeight="1" x14ac:dyDescent="0.3">
      <c r="A44" s="93">
        <v>43</v>
      </c>
      <c r="B44" s="93">
        <v>424640</v>
      </c>
      <c r="C44" s="103">
        <f t="shared" si="2"/>
        <v>1.56</v>
      </c>
      <c r="D44" s="93">
        <v>8</v>
      </c>
      <c r="E44" s="93">
        <v>8</v>
      </c>
      <c r="F44" s="93">
        <v>7</v>
      </c>
      <c r="G44" s="93">
        <v>5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10"/>
      <c r="S44" s="110"/>
      <c r="T44" s="110"/>
      <c r="U44" s="110"/>
      <c r="V44" s="24"/>
      <c r="W44" s="24"/>
    </row>
    <row r="45" spans="1:23" ht="18.75" customHeight="1" x14ac:dyDescent="0.3">
      <c r="A45" s="93">
        <v>44</v>
      </c>
      <c r="B45" s="93">
        <v>424650</v>
      </c>
      <c r="C45" s="106">
        <f t="shared" si="2"/>
        <v>0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25"/>
      <c r="S45" s="126"/>
      <c r="T45" s="126"/>
      <c r="U45" s="127"/>
      <c r="V45" s="24"/>
      <c r="W45" s="24"/>
    </row>
    <row r="46" spans="1:23" ht="18.75" customHeight="1" x14ac:dyDescent="0.3">
      <c r="A46" s="93">
        <v>45</v>
      </c>
      <c r="B46" s="93">
        <v>424657</v>
      </c>
      <c r="C46" s="103">
        <f t="shared" si="2"/>
        <v>9.2200000000000006</v>
      </c>
      <c r="D46" s="93">
        <v>10</v>
      </c>
      <c r="E46" s="93">
        <v>10</v>
      </c>
      <c r="F46" s="93">
        <v>7</v>
      </c>
      <c r="G46" s="93">
        <v>10</v>
      </c>
      <c r="H46" s="93">
        <v>10</v>
      </c>
      <c r="I46" s="93">
        <v>10</v>
      </c>
      <c r="J46" s="93">
        <v>10</v>
      </c>
      <c r="K46" s="93">
        <v>10</v>
      </c>
      <c r="L46" s="93">
        <v>9</v>
      </c>
      <c r="M46" s="93">
        <v>0</v>
      </c>
      <c r="N46" s="93">
        <v>10</v>
      </c>
      <c r="O46" s="93">
        <v>10</v>
      </c>
      <c r="P46" s="93">
        <v>10</v>
      </c>
      <c r="Q46" s="93">
        <v>10</v>
      </c>
      <c r="R46" s="18">
        <v>10</v>
      </c>
      <c r="S46" s="18">
        <v>10</v>
      </c>
      <c r="T46" s="18">
        <v>10</v>
      </c>
      <c r="U46" s="18">
        <v>10</v>
      </c>
      <c r="V46" s="24"/>
      <c r="W46" s="24"/>
    </row>
    <row r="47" spans="1:23" ht="18.75" customHeight="1" x14ac:dyDescent="0.3">
      <c r="A47" s="93">
        <v>46</v>
      </c>
      <c r="B47" s="93">
        <v>902057</v>
      </c>
      <c r="C47" s="103">
        <f t="shared" si="2"/>
        <v>8.2200000000000006</v>
      </c>
      <c r="D47" s="93">
        <v>10</v>
      </c>
      <c r="E47" s="93">
        <v>10</v>
      </c>
      <c r="F47" s="93">
        <v>7</v>
      </c>
      <c r="G47" s="93">
        <v>7</v>
      </c>
      <c r="H47" s="93">
        <v>10</v>
      </c>
      <c r="I47" s="93">
        <v>8</v>
      </c>
      <c r="J47" s="93">
        <v>8</v>
      </c>
      <c r="K47" s="93">
        <v>10</v>
      </c>
      <c r="L47" s="93">
        <v>10</v>
      </c>
      <c r="M47" s="93">
        <v>0</v>
      </c>
      <c r="N47" s="18">
        <v>0</v>
      </c>
      <c r="O47" s="93">
        <v>8</v>
      </c>
      <c r="P47" s="93">
        <v>10</v>
      </c>
      <c r="Q47" s="93">
        <v>10</v>
      </c>
      <c r="R47" s="93">
        <v>10</v>
      </c>
      <c r="S47" s="18">
        <v>10</v>
      </c>
      <c r="T47" s="18">
        <v>10</v>
      </c>
      <c r="U47" s="18">
        <v>10</v>
      </c>
      <c r="V47" s="24"/>
      <c r="W47" s="24"/>
    </row>
    <row r="48" spans="1:23" ht="18.75" customHeight="1" x14ac:dyDescent="0.3">
      <c r="A48" s="93">
        <v>47</v>
      </c>
      <c r="B48" s="93">
        <v>424662</v>
      </c>
      <c r="C48" s="103">
        <f t="shared" si="2"/>
        <v>9.61</v>
      </c>
      <c r="D48" s="93">
        <v>10</v>
      </c>
      <c r="E48" s="93">
        <v>10</v>
      </c>
      <c r="F48" s="93">
        <v>10</v>
      </c>
      <c r="G48" s="93">
        <v>10</v>
      </c>
      <c r="H48" s="93">
        <v>9</v>
      </c>
      <c r="I48" s="93">
        <v>10</v>
      </c>
      <c r="J48" s="93">
        <v>5</v>
      </c>
      <c r="K48" s="93">
        <v>10</v>
      </c>
      <c r="L48" s="93">
        <v>9</v>
      </c>
      <c r="M48" s="93">
        <v>10</v>
      </c>
      <c r="N48" s="93">
        <v>10</v>
      </c>
      <c r="O48" s="93">
        <v>10</v>
      </c>
      <c r="P48" s="93">
        <v>10</v>
      </c>
      <c r="Q48" s="93">
        <v>10</v>
      </c>
      <c r="R48" s="18">
        <v>10</v>
      </c>
      <c r="S48" s="18">
        <v>10</v>
      </c>
      <c r="T48" s="18">
        <v>10</v>
      </c>
      <c r="U48" s="18">
        <v>10</v>
      </c>
      <c r="V48" s="24"/>
      <c r="W48" s="24"/>
    </row>
    <row r="49" spans="1:23" ht="18.75" customHeight="1" x14ac:dyDescent="0.3">
      <c r="A49" s="93">
        <v>48</v>
      </c>
      <c r="B49" s="93">
        <v>424645</v>
      </c>
      <c r="C49" s="103">
        <f t="shared" si="2"/>
        <v>9.06</v>
      </c>
      <c r="D49" s="93">
        <v>10</v>
      </c>
      <c r="E49" s="93">
        <v>8</v>
      </c>
      <c r="F49" s="93">
        <v>7</v>
      </c>
      <c r="G49" s="93">
        <v>10</v>
      </c>
      <c r="H49" s="93">
        <v>10</v>
      </c>
      <c r="I49" s="93">
        <v>8</v>
      </c>
      <c r="J49" s="93">
        <v>10</v>
      </c>
      <c r="K49" s="93">
        <v>10</v>
      </c>
      <c r="L49" s="93">
        <v>10</v>
      </c>
      <c r="M49" s="93">
        <v>10</v>
      </c>
      <c r="N49" s="93">
        <v>0</v>
      </c>
      <c r="O49" s="93">
        <v>10</v>
      </c>
      <c r="P49" s="93">
        <v>10</v>
      </c>
      <c r="Q49" s="93">
        <v>10</v>
      </c>
      <c r="R49" s="18">
        <v>10</v>
      </c>
      <c r="S49" s="18">
        <v>10</v>
      </c>
      <c r="T49" s="18">
        <v>10</v>
      </c>
      <c r="U49" s="18">
        <v>10</v>
      </c>
      <c r="V49" s="24"/>
      <c r="W49" s="24"/>
    </row>
    <row r="50" spans="1:23" ht="15" customHeight="1" x14ac:dyDescent="0.3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1"/>
    </row>
    <row r="51" spans="1:23" ht="15" customHeight="1" x14ac:dyDescent="0.3">
      <c r="A51" s="13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/>
    </row>
    <row r="52" spans="1:23" ht="15" customHeight="1" x14ac:dyDescent="0.3">
      <c r="A52" s="13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/>
    </row>
    <row r="53" spans="1:23" ht="15" customHeight="1" x14ac:dyDescent="0.3">
      <c r="A53" s="13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/>
    </row>
    <row r="54" spans="1:23" ht="15" customHeight="1" x14ac:dyDescent="0.3">
      <c r="A54" s="13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</row>
    <row r="55" spans="1:23" ht="15" customHeight="1" x14ac:dyDescent="0.3">
      <c r="A55" s="13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/>
    </row>
    <row r="56" spans="1:23" ht="15" customHeight="1" x14ac:dyDescent="0.3">
      <c r="A56" s="13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/>
    </row>
    <row r="57" spans="1:23" ht="15" customHeight="1" x14ac:dyDescent="0.3">
      <c r="A57" s="1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3" ht="15" customHeight="1" x14ac:dyDescent="0.3">
      <c r="A58" s="13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/>
    </row>
    <row r="59" spans="1:23" ht="15" customHeight="1" x14ac:dyDescent="0.3">
      <c r="A59" s="13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11.23046875" defaultRowHeight="15" customHeight="1" x14ac:dyDescent="0.3"/>
  <cols>
    <col min="1" max="3" width="11.23046875" style="134" customWidth="1"/>
    <col min="4" max="23" width="3.921875" style="134" customWidth="1"/>
    <col min="24" max="24" width="40.4609375" style="134" customWidth="1"/>
    <col min="25" max="255" width="11.23046875" style="134" customWidth="1"/>
  </cols>
  <sheetData>
    <row r="1" spans="1:24" ht="17.25" customHeight="1" x14ac:dyDescent="0.3">
      <c r="A1" s="91"/>
      <c r="B1" s="92" t="s">
        <v>0</v>
      </c>
      <c r="C1" s="92" t="s">
        <v>78</v>
      </c>
      <c r="D1" s="92" t="s">
        <v>150</v>
      </c>
      <c r="E1" s="92" t="s">
        <v>151</v>
      </c>
      <c r="F1" s="92" t="s">
        <v>86</v>
      </c>
      <c r="G1" s="92" t="s">
        <v>152</v>
      </c>
      <c r="H1" s="92" t="s">
        <v>153</v>
      </c>
      <c r="I1" s="92">
        <v>9</v>
      </c>
      <c r="J1" s="92">
        <v>10</v>
      </c>
      <c r="K1" s="92">
        <v>11</v>
      </c>
      <c r="L1" s="92">
        <v>12</v>
      </c>
      <c r="M1" s="92">
        <v>15</v>
      </c>
      <c r="N1" s="92">
        <v>17</v>
      </c>
      <c r="O1" s="92">
        <v>18</v>
      </c>
      <c r="P1" s="92">
        <v>19</v>
      </c>
      <c r="Q1" s="92">
        <v>21</v>
      </c>
      <c r="R1" s="92">
        <v>23</v>
      </c>
      <c r="S1" s="92">
        <v>25</v>
      </c>
      <c r="T1" s="92">
        <v>27</v>
      </c>
      <c r="U1" s="92">
        <v>30</v>
      </c>
      <c r="V1" s="92">
        <v>31</v>
      </c>
      <c r="W1" s="114">
        <v>32</v>
      </c>
      <c r="X1" s="114" t="s">
        <v>143</v>
      </c>
    </row>
    <row r="2" spans="1:24" ht="17.25" customHeight="1" x14ac:dyDescent="0.3">
      <c r="A2" s="93">
        <v>1</v>
      </c>
      <c r="B2" s="93">
        <v>424415</v>
      </c>
      <c r="C2" s="135">
        <f>ROUND(SUM(D2:W2)/20,2)</f>
        <v>9.5</v>
      </c>
      <c r="D2" s="18">
        <v>10</v>
      </c>
      <c r="E2" s="18">
        <v>10</v>
      </c>
      <c r="F2" s="18">
        <v>10</v>
      </c>
      <c r="G2" s="18">
        <v>10</v>
      </c>
      <c r="H2" s="18">
        <v>10</v>
      </c>
      <c r="I2" s="18">
        <v>10</v>
      </c>
      <c r="J2" s="18">
        <v>10</v>
      </c>
      <c r="K2" s="18">
        <v>10</v>
      </c>
      <c r="L2" s="18">
        <v>10</v>
      </c>
      <c r="M2" s="18">
        <v>10</v>
      </c>
      <c r="N2" s="18">
        <v>10</v>
      </c>
      <c r="O2" s="18">
        <v>10</v>
      </c>
      <c r="P2" s="18">
        <v>10</v>
      </c>
      <c r="Q2" s="18">
        <v>10</v>
      </c>
      <c r="R2" s="18">
        <v>10</v>
      </c>
      <c r="S2" s="18">
        <v>10</v>
      </c>
      <c r="T2" s="18">
        <v>10</v>
      </c>
      <c r="U2" s="18">
        <v>10</v>
      </c>
      <c r="V2" s="18">
        <v>10</v>
      </c>
      <c r="W2" s="110"/>
      <c r="X2" s="24"/>
    </row>
    <row r="3" spans="1:24" ht="17.25" customHeight="1" x14ac:dyDescent="0.3">
      <c r="A3" s="93">
        <v>2</v>
      </c>
      <c r="B3" s="93">
        <v>424642</v>
      </c>
      <c r="C3" s="135">
        <f>ROUND(SUM(D3:W3)/20,2)</f>
        <v>9.85</v>
      </c>
      <c r="D3" s="18">
        <v>10</v>
      </c>
      <c r="E3" s="18">
        <v>10</v>
      </c>
      <c r="F3" s="18">
        <v>10</v>
      </c>
      <c r="G3" s="18">
        <v>10</v>
      </c>
      <c r="H3" s="18">
        <v>10</v>
      </c>
      <c r="I3" s="18">
        <v>10</v>
      </c>
      <c r="J3" s="18">
        <v>10</v>
      </c>
      <c r="K3" s="18">
        <v>10</v>
      </c>
      <c r="L3" s="18">
        <v>10</v>
      </c>
      <c r="M3" s="18">
        <v>10</v>
      </c>
      <c r="N3" s="18">
        <v>10</v>
      </c>
      <c r="O3" s="18">
        <v>10</v>
      </c>
      <c r="P3" s="18">
        <v>10</v>
      </c>
      <c r="Q3" s="18">
        <v>10</v>
      </c>
      <c r="R3" s="18">
        <v>10</v>
      </c>
      <c r="S3" s="18">
        <v>10</v>
      </c>
      <c r="T3" s="18">
        <v>7</v>
      </c>
      <c r="U3" s="18">
        <v>10</v>
      </c>
      <c r="V3" s="18">
        <v>10</v>
      </c>
      <c r="W3" s="18">
        <v>10</v>
      </c>
      <c r="X3" s="24"/>
    </row>
    <row r="4" spans="1:24" ht="17.25" customHeight="1" x14ac:dyDescent="0.3">
      <c r="A4" s="93">
        <v>3</v>
      </c>
      <c r="B4" s="93">
        <v>424646</v>
      </c>
      <c r="C4" s="135">
        <f>ROUND(SUM(D4:W4)/20,2)</f>
        <v>4.8499999999999996</v>
      </c>
      <c r="D4" s="18">
        <v>5</v>
      </c>
      <c r="E4" s="18">
        <v>5</v>
      </c>
      <c r="F4" s="18">
        <v>5</v>
      </c>
      <c r="G4" s="18">
        <v>3</v>
      </c>
      <c r="H4" s="18">
        <v>3</v>
      </c>
      <c r="I4" s="18">
        <v>0</v>
      </c>
      <c r="J4" s="18">
        <v>10</v>
      </c>
      <c r="K4" s="18">
        <v>10</v>
      </c>
      <c r="L4" s="18">
        <v>0</v>
      </c>
      <c r="M4" s="18">
        <v>3</v>
      </c>
      <c r="N4" s="18">
        <v>10</v>
      </c>
      <c r="O4" s="18">
        <v>0</v>
      </c>
      <c r="P4" s="18">
        <v>5</v>
      </c>
      <c r="Q4" s="18">
        <v>10</v>
      </c>
      <c r="R4" s="18">
        <v>0</v>
      </c>
      <c r="S4" s="18">
        <v>10</v>
      </c>
      <c r="T4" s="18">
        <v>10</v>
      </c>
      <c r="U4" s="18">
        <v>8</v>
      </c>
      <c r="V4" s="18">
        <v>0</v>
      </c>
      <c r="W4" s="110"/>
      <c r="X4" s="24"/>
    </row>
    <row r="5" spans="1:24" ht="17.25" customHeight="1" x14ac:dyDescent="0.3">
      <c r="A5" s="93">
        <v>4</v>
      </c>
      <c r="B5" s="93">
        <v>424643</v>
      </c>
      <c r="C5" s="135">
        <f>ROUND(SUM(D5:W5)/20,2)</f>
        <v>7.95</v>
      </c>
      <c r="D5" s="18">
        <v>10</v>
      </c>
      <c r="E5" s="18">
        <v>5</v>
      </c>
      <c r="F5" s="18">
        <v>10</v>
      </c>
      <c r="G5" s="18">
        <v>8</v>
      </c>
      <c r="H5" s="18">
        <v>5</v>
      </c>
      <c r="I5" s="18">
        <v>10</v>
      </c>
      <c r="J5" s="18">
        <v>7</v>
      </c>
      <c r="K5" s="18">
        <v>10</v>
      </c>
      <c r="L5" s="18">
        <v>10</v>
      </c>
      <c r="M5" s="18">
        <v>10</v>
      </c>
      <c r="N5" s="18">
        <v>10</v>
      </c>
      <c r="O5" s="18">
        <v>5</v>
      </c>
      <c r="P5" s="18">
        <v>5</v>
      </c>
      <c r="Q5" s="18">
        <v>10</v>
      </c>
      <c r="R5" s="18">
        <v>0</v>
      </c>
      <c r="S5" s="18">
        <v>10</v>
      </c>
      <c r="T5" s="18">
        <v>10</v>
      </c>
      <c r="U5" s="18">
        <v>6</v>
      </c>
      <c r="V5" s="18">
        <v>8</v>
      </c>
      <c r="W5" s="18">
        <v>10</v>
      </c>
      <c r="X5" s="24"/>
    </row>
    <row r="6" spans="1:24" ht="17.25" customHeight="1" x14ac:dyDescent="0.3">
      <c r="A6" s="93">
        <v>5</v>
      </c>
      <c r="B6" s="93">
        <v>313542</v>
      </c>
      <c r="C6" s="135">
        <f>ROUND(SUM(D6:W6)/20,2)</f>
        <v>7.2</v>
      </c>
      <c r="D6" s="18">
        <v>5</v>
      </c>
      <c r="E6" s="18">
        <v>5</v>
      </c>
      <c r="F6" s="18">
        <v>5</v>
      </c>
      <c r="G6" s="18">
        <v>3</v>
      </c>
      <c r="H6" s="18">
        <v>3</v>
      </c>
      <c r="I6" s="18">
        <v>5</v>
      </c>
      <c r="J6" s="18">
        <v>10</v>
      </c>
      <c r="K6" s="18">
        <v>10</v>
      </c>
      <c r="L6" s="18">
        <v>10</v>
      </c>
      <c r="M6" s="18">
        <v>10</v>
      </c>
      <c r="N6" s="18">
        <v>10</v>
      </c>
      <c r="O6" s="18">
        <v>5</v>
      </c>
      <c r="P6" s="18">
        <v>8</v>
      </c>
      <c r="Q6" s="18">
        <v>10</v>
      </c>
      <c r="R6" s="18">
        <v>0</v>
      </c>
      <c r="S6" s="18">
        <v>10</v>
      </c>
      <c r="T6" s="18">
        <v>10</v>
      </c>
      <c r="U6" s="18">
        <v>5</v>
      </c>
      <c r="V6" s="18">
        <v>10</v>
      </c>
      <c r="W6" s="18">
        <v>10</v>
      </c>
      <c r="X6" s="24"/>
    </row>
    <row r="7" spans="1:24" ht="17.25" customHeight="1" x14ac:dyDescent="0.3">
      <c r="A7" s="93">
        <v>6</v>
      </c>
      <c r="B7" s="93">
        <v>280236</v>
      </c>
      <c r="C7" s="135">
        <v>4.95</v>
      </c>
      <c r="D7" s="18">
        <v>3</v>
      </c>
      <c r="E7" s="18">
        <v>3</v>
      </c>
      <c r="F7" s="18">
        <v>8</v>
      </c>
      <c r="G7" s="18">
        <v>5</v>
      </c>
      <c r="H7" s="18">
        <v>3</v>
      </c>
      <c r="I7" s="18">
        <v>10</v>
      </c>
      <c r="J7" s="18">
        <v>5</v>
      </c>
      <c r="K7" s="18">
        <v>5</v>
      </c>
      <c r="L7" s="18">
        <v>10</v>
      </c>
      <c r="M7" s="18">
        <v>10</v>
      </c>
      <c r="N7" s="18">
        <v>10</v>
      </c>
      <c r="O7" s="18">
        <v>7</v>
      </c>
      <c r="P7" s="18">
        <v>10</v>
      </c>
      <c r="Q7" s="18">
        <v>0</v>
      </c>
      <c r="R7" s="18">
        <v>0</v>
      </c>
      <c r="S7" s="18">
        <v>0</v>
      </c>
      <c r="T7" s="18">
        <v>10</v>
      </c>
      <c r="U7" s="115">
        <v>7</v>
      </c>
      <c r="V7" s="115">
        <v>5</v>
      </c>
      <c r="W7" s="115">
        <v>0</v>
      </c>
      <c r="X7" s="18" t="s">
        <v>154</v>
      </c>
    </row>
    <row r="8" spans="1:24" ht="17.25" customHeight="1" x14ac:dyDescent="0.3">
      <c r="A8" s="93">
        <v>7</v>
      </c>
      <c r="B8" s="93">
        <v>415121</v>
      </c>
      <c r="C8" s="135">
        <f t="shared" ref="C8:C17" si="0">ROUND(SUM(D8:W8)/20,2)</f>
        <v>3.55</v>
      </c>
      <c r="D8" s="18">
        <v>5</v>
      </c>
      <c r="E8" s="18">
        <v>5</v>
      </c>
      <c r="F8" s="18">
        <v>3</v>
      </c>
      <c r="G8" s="18">
        <v>0</v>
      </c>
      <c r="H8" s="18">
        <v>3</v>
      </c>
      <c r="I8" s="18">
        <v>0</v>
      </c>
      <c r="J8" s="18">
        <v>10</v>
      </c>
      <c r="K8" s="18">
        <v>7</v>
      </c>
      <c r="L8" s="18">
        <v>0</v>
      </c>
      <c r="M8" s="18">
        <v>10</v>
      </c>
      <c r="N8" s="18">
        <v>10</v>
      </c>
      <c r="O8" s="18">
        <v>3</v>
      </c>
      <c r="P8" s="18">
        <v>5</v>
      </c>
      <c r="Q8" s="18">
        <v>10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24"/>
    </row>
    <row r="9" spans="1:24" ht="17.25" customHeight="1" x14ac:dyDescent="0.3">
      <c r="A9" s="93">
        <v>8</v>
      </c>
      <c r="B9" s="93">
        <v>380027</v>
      </c>
      <c r="C9" s="135">
        <f t="shared" si="0"/>
        <v>7.95</v>
      </c>
      <c r="D9" s="18">
        <v>8</v>
      </c>
      <c r="E9" s="18">
        <v>10</v>
      </c>
      <c r="F9" s="18">
        <v>8</v>
      </c>
      <c r="G9" s="18">
        <v>8</v>
      </c>
      <c r="H9" s="18">
        <v>5</v>
      </c>
      <c r="I9" s="18">
        <v>8</v>
      </c>
      <c r="J9" s="18">
        <v>10</v>
      </c>
      <c r="K9" s="18">
        <v>10</v>
      </c>
      <c r="L9" s="18">
        <v>10</v>
      </c>
      <c r="M9" s="18">
        <v>10</v>
      </c>
      <c r="N9" s="18">
        <v>10</v>
      </c>
      <c r="O9" s="18">
        <v>5</v>
      </c>
      <c r="P9" s="18">
        <v>5</v>
      </c>
      <c r="Q9" s="18">
        <v>10</v>
      </c>
      <c r="R9" s="18">
        <v>10</v>
      </c>
      <c r="S9" s="18">
        <v>10</v>
      </c>
      <c r="T9" s="18">
        <v>10</v>
      </c>
      <c r="U9" s="18">
        <v>8</v>
      </c>
      <c r="V9" s="18">
        <v>4</v>
      </c>
      <c r="W9" s="18">
        <v>0</v>
      </c>
      <c r="X9" s="24"/>
    </row>
    <row r="10" spans="1:24" ht="17.25" customHeight="1" x14ac:dyDescent="0.3">
      <c r="A10" s="93">
        <v>9</v>
      </c>
      <c r="B10" s="93">
        <v>424661</v>
      </c>
      <c r="C10" s="135">
        <f t="shared" si="0"/>
        <v>8.35</v>
      </c>
      <c r="D10" s="18">
        <v>10</v>
      </c>
      <c r="E10" s="18">
        <v>10</v>
      </c>
      <c r="F10" s="18">
        <v>9</v>
      </c>
      <c r="G10" s="18">
        <v>8</v>
      </c>
      <c r="H10" s="18">
        <v>10</v>
      </c>
      <c r="I10" s="18">
        <v>10</v>
      </c>
      <c r="J10" s="18">
        <v>10</v>
      </c>
      <c r="K10" s="18">
        <v>9</v>
      </c>
      <c r="L10" s="18">
        <v>8</v>
      </c>
      <c r="M10" s="18">
        <v>10</v>
      </c>
      <c r="N10" s="18">
        <v>5</v>
      </c>
      <c r="O10" s="18">
        <v>8</v>
      </c>
      <c r="P10" s="18">
        <v>5</v>
      </c>
      <c r="Q10" s="18">
        <v>10</v>
      </c>
      <c r="R10" s="18">
        <v>10</v>
      </c>
      <c r="S10" s="18">
        <v>10</v>
      </c>
      <c r="T10" s="18">
        <v>0</v>
      </c>
      <c r="U10" s="18">
        <v>5</v>
      </c>
      <c r="V10" s="18">
        <v>10</v>
      </c>
      <c r="W10" s="18">
        <v>10</v>
      </c>
      <c r="X10" s="24"/>
    </row>
    <row r="11" spans="1:24" ht="17.25" customHeight="1" x14ac:dyDescent="0.3">
      <c r="A11" s="93">
        <v>10</v>
      </c>
      <c r="B11" s="93">
        <v>424638</v>
      </c>
      <c r="C11" s="135">
        <f t="shared" si="0"/>
        <v>7.75</v>
      </c>
      <c r="D11" s="18">
        <v>5</v>
      </c>
      <c r="E11" s="18">
        <v>8</v>
      </c>
      <c r="F11" s="18">
        <v>8</v>
      </c>
      <c r="G11" s="18">
        <v>10</v>
      </c>
      <c r="H11" s="18">
        <v>3</v>
      </c>
      <c r="I11" s="18">
        <v>8</v>
      </c>
      <c r="J11" s="18">
        <v>10</v>
      </c>
      <c r="K11" s="18">
        <v>10</v>
      </c>
      <c r="L11" s="18">
        <v>8</v>
      </c>
      <c r="M11" s="18">
        <v>10</v>
      </c>
      <c r="N11" s="18">
        <v>10</v>
      </c>
      <c r="O11" s="18">
        <v>0</v>
      </c>
      <c r="P11" s="18">
        <v>10</v>
      </c>
      <c r="Q11" s="18">
        <v>10</v>
      </c>
      <c r="R11" s="18">
        <v>0</v>
      </c>
      <c r="S11" s="18">
        <v>10</v>
      </c>
      <c r="T11" s="18">
        <v>10</v>
      </c>
      <c r="U11" s="18">
        <v>10</v>
      </c>
      <c r="V11" s="18">
        <v>10</v>
      </c>
      <c r="W11" s="18">
        <v>5</v>
      </c>
      <c r="X11" s="24"/>
    </row>
    <row r="12" spans="1:24" ht="17.25" customHeight="1" x14ac:dyDescent="0.3">
      <c r="A12" s="93">
        <v>11</v>
      </c>
      <c r="B12" s="93">
        <v>424660</v>
      </c>
      <c r="C12" s="135">
        <f t="shared" si="0"/>
        <v>8.4</v>
      </c>
      <c r="D12" s="18">
        <v>10</v>
      </c>
      <c r="E12" s="18">
        <v>10</v>
      </c>
      <c r="F12" s="110"/>
      <c r="G12" s="18">
        <v>10</v>
      </c>
      <c r="H12" s="18">
        <v>10</v>
      </c>
      <c r="I12" s="18">
        <v>0</v>
      </c>
      <c r="J12" s="18">
        <v>10</v>
      </c>
      <c r="K12" s="18">
        <v>10</v>
      </c>
      <c r="L12" s="18">
        <v>10</v>
      </c>
      <c r="M12" s="18">
        <v>10</v>
      </c>
      <c r="N12" s="18">
        <v>10</v>
      </c>
      <c r="O12" s="18">
        <v>8</v>
      </c>
      <c r="P12" s="18">
        <v>10</v>
      </c>
      <c r="Q12" s="18">
        <v>10</v>
      </c>
      <c r="R12" s="18">
        <v>10</v>
      </c>
      <c r="S12" s="18">
        <v>10</v>
      </c>
      <c r="T12" s="18">
        <v>0</v>
      </c>
      <c r="U12" s="18">
        <v>10</v>
      </c>
      <c r="V12" s="18">
        <v>10</v>
      </c>
      <c r="W12" s="18">
        <v>10</v>
      </c>
      <c r="X12" s="18" t="s">
        <v>155</v>
      </c>
    </row>
    <row r="13" spans="1:24" ht="17.25" customHeight="1" x14ac:dyDescent="0.3">
      <c r="A13" s="93">
        <v>12</v>
      </c>
      <c r="B13" s="93">
        <v>424639</v>
      </c>
      <c r="C13" s="135">
        <f t="shared" si="0"/>
        <v>7.55</v>
      </c>
      <c r="D13" s="18">
        <v>10</v>
      </c>
      <c r="E13" s="18">
        <v>10</v>
      </c>
      <c r="F13" s="18">
        <v>10</v>
      </c>
      <c r="G13" s="18">
        <v>5</v>
      </c>
      <c r="H13" s="18">
        <v>3</v>
      </c>
      <c r="I13" s="18">
        <v>10</v>
      </c>
      <c r="J13" s="18">
        <v>10</v>
      </c>
      <c r="K13" s="18">
        <v>10</v>
      </c>
      <c r="L13" s="18">
        <v>0</v>
      </c>
      <c r="M13" s="18">
        <v>10</v>
      </c>
      <c r="N13" s="18">
        <v>10</v>
      </c>
      <c r="O13" s="18">
        <v>0</v>
      </c>
      <c r="P13" s="18">
        <v>5</v>
      </c>
      <c r="Q13" s="18">
        <v>10</v>
      </c>
      <c r="R13" s="18">
        <v>0</v>
      </c>
      <c r="S13" s="18">
        <v>10</v>
      </c>
      <c r="T13" s="18">
        <v>10</v>
      </c>
      <c r="U13" s="18">
        <v>10</v>
      </c>
      <c r="V13" s="18">
        <v>10</v>
      </c>
      <c r="W13" s="18">
        <v>8</v>
      </c>
      <c r="X13" s="24"/>
    </row>
    <row r="14" spans="1:24" ht="17.25" customHeight="1" x14ac:dyDescent="0.3">
      <c r="A14" s="93">
        <v>13</v>
      </c>
      <c r="B14" s="93">
        <v>424653</v>
      </c>
      <c r="C14" s="135">
        <f t="shared" si="0"/>
        <v>9.9499999999999993</v>
      </c>
      <c r="D14" s="18">
        <v>10</v>
      </c>
      <c r="E14" s="18">
        <v>10</v>
      </c>
      <c r="F14" s="18">
        <v>10</v>
      </c>
      <c r="G14" s="18">
        <v>10</v>
      </c>
      <c r="H14" s="18">
        <v>10</v>
      </c>
      <c r="I14" s="18">
        <v>10</v>
      </c>
      <c r="J14" s="18">
        <v>10</v>
      </c>
      <c r="K14" s="18">
        <v>10</v>
      </c>
      <c r="L14" s="18">
        <v>9</v>
      </c>
      <c r="M14" s="18">
        <v>10</v>
      </c>
      <c r="N14" s="18">
        <v>10</v>
      </c>
      <c r="O14" s="18">
        <v>10</v>
      </c>
      <c r="P14" s="18">
        <v>10</v>
      </c>
      <c r="Q14" s="18">
        <v>10</v>
      </c>
      <c r="R14" s="18">
        <v>10</v>
      </c>
      <c r="S14" s="18">
        <v>10</v>
      </c>
      <c r="T14" s="18">
        <v>10</v>
      </c>
      <c r="U14" s="18">
        <v>10</v>
      </c>
      <c r="V14" s="18">
        <v>10</v>
      </c>
      <c r="W14" s="18">
        <v>10</v>
      </c>
      <c r="X14" s="24"/>
    </row>
    <row r="15" spans="1:24" ht="17.25" customHeight="1" x14ac:dyDescent="0.3">
      <c r="A15" s="93">
        <v>14</v>
      </c>
      <c r="B15" s="93">
        <v>311640</v>
      </c>
      <c r="C15" s="135">
        <f t="shared" si="0"/>
        <v>7.2</v>
      </c>
      <c r="D15" s="18">
        <v>10</v>
      </c>
      <c r="E15" s="18">
        <v>9</v>
      </c>
      <c r="F15" s="18">
        <v>9</v>
      </c>
      <c r="G15" s="18">
        <v>9</v>
      </c>
      <c r="H15" s="18">
        <v>9</v>
      </c>
      <c r="I15" s="18">
        <v>3</v>
      </c>
      <c r="J15" s="18">
        <v>10</v>
      </c>
      <c r="K15" s="18">
        <v>10</v>
      </c>
      <c r="L15" s="18">
        <v>0</v>
      </c>
      <c r="M15" s="18">
        <v>10</v>
      </c>
      <c r="N15" s="18">
        <v>10</v>
      </c>
      <c r="O15" s="18">
        <v>10</v>
      </c>
      <c r="P15" s="18">
        <v>10</v>
      </c>
      <c r="Q15" s="18">
        <v>0</v>
      </c>
      <c r="R15" s="18">
        <v>10</v>
      </c>
      <c r="S15" s="18">
        <v>0</v>
      </c>
      <c r="T15" s="18">
        <v>10</v>
      </c>
      <c r="U15" s="18">
        <v>0</v>
      </c>
      <c r="V15" s="18">
        <v>5</v>
      </c>
      <c r="W15" s="18">
        <v>10</v>
      </c>
      <c r="X15" s="24"/>
    </row>
    <row r="16" spans="1:24" ht="17.25" customHeight="1" x14ac:dyDescent="0.3">
      <c r="A16" s="93">
        <v>15</v>
      </c>
      <c r="B16" s="93">
        <v>424641</v>
      </c>
      <c r="C16" s="135">
        <f t="shared" si="0"/>
        <v>6.75</v>
      </c>
      <c r="D16" s="18">
        <v>5</v>
      </c>
      <c r="E16" s="18">
        <v>5</v>
      </c>
      <c r="F16" s="18">
        <v>5</v>
      </c>
      <c r="G16" s="18">
        <v>5</v>
      </c>
      <c r="H16" s="18">
        <v>5</v>
      </c>
      <c r="I16" s="18">
        <v>0</v>
      </c>
      <c r="J16" s="18">
        <v>9</v>
      </c>
      <c r="K16" s="18">
        <v>7</v>
      </c>
      <c r="L16" s="18">
        <v>10</v>
      </c>
      <c r="M16" s="18">
        <v>10</v>
      </c>
      <c r="N16" s="18">
        <v>10</v>
      </c>
      <c r="O16" s="18">
        <v>3</v>
      </c>
      <c r="P16" s="18">
        <v>5</v>
      </c>
      <c r="Q16" s="18">
        <v>10</v>
      </c>
      <c r="R16" s="18">
        <v>0</v>
      </c>
      <c r="S16" s="18">
        <v>10</v>
      </c>
      <c r="T16" s="18">
        <v>10</v>
      </c>
      <c r="U16" s="18">
        <v>10</v>
      </c>
      <c r="V16" s="18">
        <v>8</v>
      </c>
      <c r="W16" s="18">
        <v>8</v>
      </c>
      <c r="X16" s="24"/>
    </row>
    <row r="17" spans="1:24" ht="17.25" customHeight="1" x14ac:dyDescent="0.3">
      <c r="A17" s="93">
        <v>16</v>
      </c>
      <c r="B17" s="93">
        <v>424622</v>
      </c>
      <c r="C17" s="136">
        <f t="shared" si="0"/>
        <v>0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24"/>
    </row>
    <row r="18" spans="1:24" ht="17.25" customHeight="1" x14ac:dyDescent="0.3">
      <c r="A18" s="93">
        <v>17</v>
      </c>
      <c r="B18" s="93">
        <v>424649</v>
      </c>
      <c r="C18" s="135">
        <v>8.6</v>
      </c>
      <c r="D18" s="18">
        <v>10</v>
      </c>
      <c r="E18" s="18">
        <v>9</v>
      </c>
      <c r="F18" s="18">
        <v>5</v>
      </c>
      <c r="G18" s="18">
        <v>10</v>
      </c>
      <c r="H18" s="18">
        <v>10</v>
      </c>
      <c r="I18" s="18">
        <v>10</v>
      </c>
      <c r="J18" s="18">
        <v>10</v>
      </c>
      <c r="K18" s="115">
        <v>10</v>
      </c>
      <c r="L18" s="18">
        <v>10</v>
      </c>
      <c r="M18" s="18">
        <v>10</v>
      </c>
      <c r="N18" s="18">
        <v>10</v>
      </c>
      <c r="O18" s="18">
        <v>8</v>
      </c>
      <c r="P18" s="18">
        <v>10</v>
      </c>
      <c r="Q18" s="18">
        <v>10</v>
      </c>
      <c r="R18" s="18">
        <v>10</v>
      </c>
      <c r="S18" s="18">
        <v>10</v>
      </c>
      <c r="T18" s="18">
        <v>10</v>
      </c>
      <c r="U18" s="18">
        <v>0</v>
      </c>
      <c r="V18" s="18">
        <v>10</v>
      </c>
      <c r="W18" s="18">
        <v>10</v>
      </c>
      <c r="X18" s="24"/>
    </row>
    <row r="19" spans="1:24" ht="17.25" customHeight="1" x14ac:dyDescent="0.3">
      <c r="A19" s="93">
        <v>18</v>
      </c>
      <c r="B19" s="93">
        <v>424656</v>
      </c>
      <c r="C19" s="135">
        <f t="shared" ref="C19:C29" si="1">ROUND(SUM(D19:W19)/20,2)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 t="s">
        <v>156</v>
      </c>
    </row>
    <row r="20" spans="1:24" ht="17.25" customHeight="1" x14ac:dyDescent="0.3">
      <c r="A20" s="93">
        <v>19</v>
      </c>
      <c r="B20" s="93">
        <v>424621</v>
      </c>
      <c r="C20" s="135">
        <f t="shared" si="1"/>
        <v>6.6</v>
      </c>
      <c r="D20" s="18">
        <v>5</v>
      </c>
      <c r="E20" s="18">
        <v>3</v>
      </c>
      <c r="F20" s="18">
        <v>3</v>
      </c>
      <c r="G20" s="18">
        <v>3</v>
      </c>
      <c r="H20" s="18">
        <v>3</v>
      </c>
      <c r="I20" s="18">
        <v>8</v>
      </c>
      <c r="J20" s="18">
        <v>10</v>
      </c>
      <c r="K20" s="18">
        <v>10</v>
      </c>
      <c r="L20" s="18">
        <v>8</v>
      </c>
      <c r="M20" s="18">
        <v>10</v>
      </c>
      <c r="N20" s="18">
        <v>10</v>
      </c>
      <c r="O20" s="18">
        <v>10</v>
      </c>
      <c r="P20" s="18">
        <v>5</v>
      </c>
      <c r="Q20" s="18">
        <v>10</v>
      </c>
      <c r="R20" s="18">
        <v>0</v>
      </c>
      <c r="S20" s="18">
        <v>0</v>
      </c>
      <c r="T20" s="18">
        <v>10</v>
      </c>
      <c r="U20" s="18">
        <v>9</v>
      </c>
      <c r="V20" s="18">
        <v>8</v>
      </c>
      <c r="W20" s="18">
        <v>7</v>
      </c>
      <c r="X20" s="24"/>
    </row>
    <row r="21" spans="1:24" ht="17.25" customHeight="1" x14ac:dyDescent="0.3">
      <c r="A21" s="93">
        <v>20</v>
      </c>
      <c r="B21" s="93">
        <v>312734</v>
      </c>
      <c r="C21" s="136">
        <f t="shared" si="1"/>
        <v>0</v>
      </c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24"/>
    </row>
    <row r="22" spans="1:24" ht="17.25" customHeight="1" x14ac:dyDescent="0.3">
      <c r="A22" s="93">
        <v>21</v>
      </c>
      <c r="B22" s="93">
        <v>255300</v>
      </c>
      <c r="C22" s="135">
        <f t="shared" si="1"/>
        <v>8.25</v>
      </c>
      <c r="D22" s="18">
        <v>9</v>
      </c>
      <c r="E22" s="18">
        <v>10</v>
      </c>
      <c r="F22" s="18">
        <v>10</v>
      </c>
      <c r="G22" s="18">
        <v>10</v>
      </c>
      <c r="H22" s="18">
        <v>10</v>
      </c>
      <c r="I22" s="18">
        <v>8</v>
      </c>
      <c r="J22" s="18">
        <v>10</v>
      </c>
      <c r="K22" s="18">
        <v>10</v>
      </c>
      <c r="L22" s="18">
        <v>0</v>
      </c>
      <c r="M22" s="18">
        <v>10</v>
      </c>
      <c r="N22" s="18">
        <v>10</v>
      </c>
      <c r="O22" s="18">
        <v>3</v>
      </c>
      <c r="P22" s="18">
        <v>5</v>
      </c>
      <c r="Q22" s="18">
        <v>10</v>
      </c>
      <c r="R22" s="18">
        <v>0</v>
      </c>
      <c r="S22" s="18">
        <v>10</v>
      </c>
      <c r="T22" s="18">
        <v>10</v>
      </c>
      <c r="U22" s="18">
        <v>10</v>
      </c>
      <c r="V22" s="18">
        <v>10</v>
      </c>
      <c r="W22" s="18">
        <v>10</v>
      </c>
      <c r="X22" s="24"/>
    </row>
    <row r="23" spans="1:24" ht="17.25" customHeight="1" x14ac:dyDescent="0.3">
      <c r="A23" s="93">
        <v>22</v>
      </c>
      <c r="B23" s="93">
        <v>313290</v>
      </c>
      <c r="C23" s="135">
        <f t="shared" si="1"/>
        <v>3.1</v>
      </c>
      <c r="D23" s="18">
        <v>3</v>
      </c>
      <c r="E23" s="18">
        <v>3</v>
      </c>
      <c r="F23" s="18">
        <v>5</v>
      </c>
      <c r="G23" s="18">
        <v>5</v>
      </c>
      <c r="H23" s="18">
        <v>3</v>
      </c>
      <c r="I23" s="18">
        <v>10</v>
      </c>
      <c r="J23" s="18">
        <v>5</v>
      </c>
      <c r="K23" s="18">
        <v>10</v>
      </c>
      <c r="L23" s="18">
        <v>0</v>
      </c>
      <c r="M23" s="18">
        <v>10</v>
      </c>
      <c r="N23" s="18">
        <v>5</v>
      </c>
      <c r="O23" s="18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10"/>
      <c r="X23" s="24"/>
    </row>
    <row r="24" spans="1:24" ht="17.25" customHeight="1" x14ac:dyDescent="0.3">
      <c r="A24" s="93">
        <v>23</v>
      </c>
      <c r="B24" s="93">
        <v>311911</v>
      </c>
      <c r="C24" s="135">
        <f t="shared" si="1"/>
        <v>9.1999999999999993</v>
      </c>
      <c r="D24" s="18">
        <v>10</v>
      </c>
      <c r="E24" s="18">
        <v>10</v>
      </c>
      <c r="F24" s="18">
        <v>10</v>
      </c>
      <c r="G24" s="18">
        <v>5</v>
      </c>
      <c r="H24" s="18">
        <v>10</v>
      </c>
      <c r="I24" s="18">
        <v>10</v>
      </c>
      <c r="J24" s="18">
        <v>10</v>
      </c>
      <c r="K24" s="18">
        <v>10</v>
      </c>
      <c r="L24" s="18">
        <v>10</v>
      </c>
      <c r="M24" s="18">
        <v>10</v>
      </c>
      <c r="N24" s="18">
        <v>10</v>
      </c>
      <c r="O24" s="18">
        <v>3</v>
      </c>
      <c r="P24" s="18">
        <v>9</v>
      </c>
      <c r="Q24" s="18">
        <v>10</v>
      </c>
      <c r="R24" s="18">
        <v>7</v>
      </c>
      <c r="S24" s="18">
        <v>10</v>
      </c>
      <c r="T24" s="18">
        <v>10</v>
      </c>
      <c r="U24" s="18">
        <v>10</v>
      </c>
      <c r="V24" s="18">
        <v>10</v>
      </c>
      <c r="W24" s="18">
        <v>10</v>
      </c>
      <c r="X24" s="24"/>
    </row>
    <row r="25" spans="1:24" ht="17.25" customHeight="1" x14ac:dyDescent="0.3">
      <c r="A25" s="93">
        <v>24</v>
      </c>
      <c r="B25" s="93">
        <v>312523</v>
      </c>
      <c r="C25" s="135">
        <f t="shared" si="1"/>
        <v>1.7</v>
      </c>
      <c r="D25" s="18">
        <v>3</v>
      </c>
      <c r="E25" s="18">
        <v>3</v>
      </c>
      <c r="F25" s="18">
        <v>5</v>
      </c>
      <c r="G25" s="136"/>
      <c r="H25" s="18">
        <v>3</v>
      </c>
      <c r="I25" s="136"/>
      <c r="J25" s="18">
        <v>10</v>
      </c>
      <c r="K25" s="18">
        <v>10</v>
      </c>
      <c r="L25" s="18">
        <v>0</v>
      </c>
      <c r="M25" s="18">
        <v>0</v>
      </c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24"/>
    </row>
    <row r="26" spans="1:24" ht="17.25" customHeight="1" x14ac:dyDescent="0.3">
      <c r="A26" s="93">
        <v>25</v>
      </c>
      <c r="B26" s="93">
        <v>312695</v>
      </c>
      <c r="C26" s="135">
        <f t="shared" si="1"/>
        <v>3.4</v>
      </c>
      <c r="D26" s="18">
        <v>5</v>
      </c>
      <c r="E26" s="18">
        <v>5</v>
      </c>
      <c r="F26" s="18">
        <v>5</v>
      </c>
      <c r="G26" s="18">
        <v>5</v>
      </c>
      <c r="H26" s="110"/>
      <c r="I26" s="110"/>
      <c r="J26" s="18">
        <v>10</v>
      </c>
      <c r="K26" s="18">
        <v>10</v>
      </c>
      <c r="L26" s="18">
        <v>0</v>
      </c>
      <c r="M26" s="18">
        <v>10</v>
      </c>
      <c r="N26" s="18">
        <v>10</v>
      </c>
      <c r="O26" s="18">
        <v>3</v>
      </c>
      <c r="P26" s="18">
        <v>5</v>
      </c>
      <c r="Q26" s="110"/>
      <c r="R26" s="110"/>
      <c r="S26" s="110"/>
      <c r="T26" s="110"/>
      <c r="U26" s="110"/>
      <c r="V26" s="110"/>
      <c r="W26" s="110"/>
      <c r="X26" s="24"/>
    </row>
    <row r="27" spans="1:24" ht="17.25" customHeight="1" x14ac:dyDescent="0.3">
      <c r="A27" s="128">
        <v>26</v>
      </c>
      <c r="B27" s="128">
        <v>424630</v>
      </c>
      <c r="C27" s="110">
        <f t="shared" si="1"/>
        <v>0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</row>
    <row r="28" spans="1:24" ht="17.25" customHeight="1" x14ac:dyDescent="0.3">
      <c r="A28" s="93">
        <v>27</v>
      </c>
      <c r="B28" s="93">
        <v>424637</v>
      </c>
      <c r="C28" s="135">
        <f t="shared" si="1"/>
        <v>3.2</v>
      </c>
      <c r="D28" s="18">
        <v>3</v>
      </c>
      <c r="E28" s="18">
        <v>3</v>
      </c>
      <c r="F28" s="18">
        <v>5</v>
      </c>
      <c r="G28" s="18">
        <v>5</v>
      </c>
      <c r="H28" s="110"/>
      <c r="I28" s="18">
        <v>0</v>
      </c>
      <c r="J28" s="18">
        <v>9</v>
      </c>
      <c r="K28" s="18">
        <v>10</v>
      </c>
      <c r="L28" s="18">
        <v>0</v>
      </c>
      <c r="M28" s="18">
        <v>10</v>
      </c>
      <c r="N28" s="18">
        <v>10</v>
      </c>
      <c r="O28" s="18">
        <v>3</v>
      </c>
      <c r="P28" s="18">
        <v>3</v>
      </c>
      <c r="Q28" s="18">
        <v>3</v>
      </c>
      <c r="R28" s="18">
        <v>0</v>
      </c>
      <c r="S28" s="18">
        <v>0</v>
      </c>
      <c r="T28" s="18">
        <v>0</v>
      </c>
      <c r="U28" s="18">
        <v>0</v>
      </c>
      <c r="V28" s="110"/>
      <c r="W28" s="110"/>
      <c r="X28" s="24"/>
    </row>
    <row r="29" spans="1:24" ht="17.25" customHeight="1" x14ac:dyDescent="0.3">
      <c r="A29" s="93">
        <v>28</v>
      </c>
      <c r="B29" s="93">
        <v>312637</v>
      </c>
      <c r="C29" s="135">
        <f t="shared" si="1"/>
        <v>6.45</v>
      </c>
      <c r="D29" s="18">
        <v>9</v>
      </c>
      <c r="E29" s="18">
        <v>9</v>
      </c>
      <c r="F29" s="18">
        <v>8</v>
      </c>
      <c r="G29" s="18">
        <v>10</v>
      </c>
      <c r="H29" s="110"/>
      <c r="I29" s="18">
        <v>10</v>
      </c>
      <c r="J29" s="18">
        <v>10</v>
      </c>
      <c r="K29" s="18">
        <v>10</v>
      </c>
      <c r="L29" s="18">
        <v>0</v>
      </c>
      <c r="M29" s="18">
        <v>10</v>
      </c>
      <c r="N29" s="18">
        <v>10</v>
      </c>
      <c r="O29" s="18">
        <v>3</v>
      </c>
      <c r="P29" s="18">
        <v>5</v>
      </c>
      <c r="Q29" s="18">
        <v>10</v>
      </c>
      <c r="R29" s="110"/>
      <c r="S29" s="18">
        <v>10</v>
      </c>
      <c r="T29" s="18">
        <v>10</v>
      </c>
      <c r="U29" s="18">
        <v>5</v>
      </c>
      <c r="V29" s="110"/>
      <c r="W29" s="110"/>
      <c r="X29" s="24"/>
    </row>
    <row r="30" spans="1:24" ht="17.25" customHeight="1" x14ac:dyDescent="0.3">
      <c r="A30" s="93">
        <v>29</v>
      </c>
      <c r="B30" s="93">
        <v>424634</v>
      </c>
      <c r="C30" s="115">
        <v>0</v>
      </c>
      <c r="D30" s="115">
        <v>3</v>
      </c>
      <c r="E30" s="115">
        <v>3</v>
      </c>
      <c r="F30" s="115">
        <v>3</v>
      </c>
      <c r="G30" s="115">
        <v>3</v>
      </c>
      <c r="H30" s="115">
        <v>3</v>
      </c>
      <c r="I30" s="115">
        <v>0</v>
      </c>
      <c r="J30" s="115">
        <v>7</v>
      </c>
      <c r="K30" s="115">
        <v>7</v>
      </c>
      <c r="L30" s="115">
        <v>0</v>
      </c>
      <c r="M30" s="115">
        <v>0</v>
      </c>
      <c r="N30" s="115">
        <v>3</v>
      </c>
      <c r="O30" s="115">
        <v>3</v>
      </c>
      <c r="P30" s="115">
        <v>3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24"/>
    </row>
    <row r="31" spans="1:24" ht="17.25" customHeight="1" x14ac:dyDescent="0.3">
      <c r="A31" s="93">
        <v>30</v>
      </c>
      <c r="B31" s="93">
        <v>424655</v>
      </c>
      <c r="C31" s="135">
        <f t="shared" ref="C31:C36" si="2">ROUND(SUM(D31:W31)/20,2)</f>
        <v>3.25</v>
      </c>
      <c r="D31" s="18">
        <v>3</v>
      </c>
      <c r="E31" s="18">
        <v>5</v>
      </c>
      <c r="F31" s="18">
        <v>5</v>
      </c>
      <c r="G31" s="18">
        <v>3</v>
      </c>
      <c r="H31" s="18">
        <v>3</v>
      </c>
      <c r="I31" s="18">
        <v>10</v>
      </c>
      <c r="J31" s="18">
        <v>10</v>
      </c>
      <c r="K31" s="18">
        <v>10</v>
      </c>
      <c r="L31" s="18">
        <v>0</v>
      </c>
      <c r="M31" s="18">
        <v>0</v>
      </c>
      <c r="N31" s="18">
        <v>10</v>
      </c>
      <c r="O31" s="18">
        <v>3</v>
      </c>
      <c r="P31" s="18">
        <v>3</v>
      </c>
      <c r="Q31" s="136"/>
      <c r="R31" s="136"/>
      <c r="S31" s="136"/>
      <c r="T31" s="136"/>
      <c r="U31" s="136"/>
      <c r="V31" s="136"/>
      <c r="W31" s="136"/>
      <c r="X31" s="18" t="s">
        <v>157</v>
      </c>
    </row>
    <row r="32" spans="1:24" ht="17.25" customHeight="1" x14ac:dyDescent="0.3">
      <c r="A32" s="93">
        <v>31</v>
      </c>
      <c r="B32" s="93">
        <v>424659</v>
      </c>
      <c r="C32" s="135">
        <f t="shared" si="2"/>
        <v>9.25</v>
      </c>
      <c r="D32" s="18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0</v>
      </c>
      <c r="J32" s="18">
        <v>10</v>
      </c>
      <c r="K32" s="18">
        <v>10</v>
      </c>
      <c r="L32" s="18">
        <v>5</v>
      </c>
      <c r="M32" s="18">
        <v>10</v>
      </c>
      <c r="N32" s="18">
        <v>10</v>
      </c>
      <c r="O32" s="18">
        <v>10</v>
      </c>
      <c r="P32" s="18">
        <v>10</v>
      </c>
      <c r="Q32" s="18">
        <v>10</v>
      </c>
      <c r="R32" s="18">
        <v>10</v>
      </c>
      <c r="S32" s="18">
        <v>10</v>
      </c>
      <c r="T32" s="18">
        <v>10</v>
      </c>
      <c r="U32" s="18">
        <v>10</v>
      </c>
      <c r="V32" s="18">
        <v>10</v>
      </c>
      <c r="W32" s="18">
        <v>10</v>
      </c>
      <c r="X32" s="24"/>
    </row>
    <row r="33" spans="1:24" ht="17.25" customHeight="1" x14ac:dyDescent="0.3">
      <c r="A33" s="93">
        <v>32</v>
      </c>
      <c r="B33" s="93">
        <v>255010</v>
      </c>
      <c r="C33" s="135">
        <f t="shared" si="2"/>
        <v>3.4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10</v>
      </c>
      <c r="J33" s="18">
        <v>10</v>
      </c>
      <c r="K33" s="18">
        <v>0</v>
      </c>
      <c r="L33" s="18">
        <v>8</v>
      </c>
      <c r="M33" s="18">
        <v>10</v>
      </c>
      <c r="N33" s="18">
        <v>5</v>
      </c>
      <c r="O33" s="18">
        <v>5</v>
      </c>
      <c r="P33" s="18">
        <v>5</v>
      </c>
      <c r="Q33" s="18">
        <v>10</v>
      </c>
      <c r="R33" s="18">
        <v>5</v>
      </c>
      <c r="S33" s="18">
        <v>0</v>
      </c>
      <c r="T33" s="18">
        <v>0</v>
      </c>
      <c r="U33" s="136"/>
      <c r="V33" s="136"/>
      <c r="W33" s="136"/>
      <c r="X33" s="18" t="s">
        <v>158</v>
      </c>
    </row>
    <row r="34" spans="1:24" ht="17.25" customHeight="1" x14ac:dyDescent="0.3">
      <c r="A34" s="93">
        <v>33</v>
      </c>
      <c r="B34" s="93">
        <v>424658</v>
      </c>
      <c r="C34" s="136">
        <f t="shared" si="2"/>
        <v>0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8" t="s">
        <v>159</v>
      </c>
    </row>
    <row r="35" spans="1:24" ht="17.25" customHeight="1" x14ac:dyDescent="0.3">
      <c r="A35" s="93">
        <v>34</v>
      </c>
      <c r="B35" s="93">
        <v>424647</v>
      </c>
      <c r="C35" s="135">
        <f t="shared" si="2"/>
        <v>3.85</v>
      </c>
      <c r="D35" s="18">
        <v>5</v>
      </c>
      <c r="E35" s="18">
        <v>5</v>
      </c>
      <c r="F35" s="18">
        <v>5</v>
      </c>
      <c r="G35" s="18">
        <v>5</v>
      </c>
      <c r="H35" s="18">
        <v>5</v>
      </c>
      <c r="I35" s="18">
        <v>8</v>
      </c>
      <c r="J35" s="18">
        <v>10</v>
      </c>
      <c r="K35" s="110"/>
      <c r="L35" s="18">
        <v>0</v>
      </c>
      <c r="M35" s="18">
        <v>0</v>
      </c>
      <c r="N35" s="18">
        <v>10</v>
      </c>
      <c r="O35" s="18">
        <v>3</v>
      </c>
      <c r="P35" s="18">
        <v>3</v>
      </c>
      <c r="Q35" s="18">
        <v>3</v>
      </c>
      <c r="R35" s="18">
        <v>0</v>
      </c>
      <c r="S35" s="18">
        <v>10</v>
      </c>
      <c r="T35" s="18">
        <v>0</v>
      </c>
      <c r="U35" s="110"/>
      <c r="V35" s="18">
        <v>5</v>
      </c>
      <c r="W35" s="110"/>
      <c r="X35" s="24"/>
    </row>
    <row r="36" spans="1:24" ht="17.25" customHeight="1" x14ac:dyDescent="0.3">
      <c r="A36" s="93">
        <v>35</v>
      </c>
      <c r="B36" s="93">
        <v>343515</v>
      </c>
      <c r="C36" s="136">
        <f t="shared" si="2"/>
        <v>0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8" t="s">
        <v>136</v>
      </c>
    </row>
    <row r="37" spans="1:24" ht="17.25" customHeight="1" x14ac:dyDescent="0.3">
      <c r="A37" s="93">
        <v>36</v>
      </c>
      <c r="B37" s="93">
        <v>433931</v>
      </c>
      <c r="C37" s="135">
        <v>2.4500000000000002</v>
      </c>
      <c r="D37" s="18">
        <v>3</v>
      </c>
      <c r="E37" s="18">
        <v>3</v>
      </c>
      <c r="F37" s="18">
        <v>10</v>
      </c>
      <c r="G37" s="18">
        <v>10</v>
      </c>
      <c r="H37" s="18">
        <v>10</v>
      </c>
      <c r="I37" s="18">
        <v>10</v>
      </c>
      <c r="J37" s="18">
        <v>3</v>
      </c>
      <c r="K37" s="115">
        <v>7</v>
      </c>
      <c r="L37" s="115">
        <v>8</v>
      </c>
      <c r="M37" s="115">
        <v>10</v>
      </c>
      <c r="N37" s="115">
        <v>10</v>
      </c>
      <c r="O37" s="115">
        <v>10</v>
      </c>
      <c r="P37" s="115">
        <v>5</v>
      </c>
      <c r="Q37" s="115">
        <v>10</v>
      </c>
      <c r="R37" s="115">
        <v>0</v>
      </c>
      <c r="S37" s="115">
        <v>10</v>
      </c>
      <c r="T37" s="115">
        <v>10</v>
      </c>
      <c r="U37" s="110"/>
      <c r="V37" s="110"/>
      <c r="W37" s="110"/>
      <c r="X37" s="24"/>
    </row>
    <row r="38" spans="1:24" ht="17.25" customHeight="1" x14ac:dyDescent="0.3">
      <c r="A38" s="128">
        <v>37</v>
      </c>
      <c r="B38" s="95"/>
      <c r="C38" s="110">
        <f>ROUND(SUM(D38:W38)/20,2)</f>
        <v>0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</row>
    <row r="39" spans="1:24" ht="17.25" customHeight="1" x14ac:dyDescent="0.3">
      <c r="A39" s="93">
        <v>38</v>
      </c>
      <c r="B39" s="93">
        <v>415460</v>
      </c>
      <c r="C39" s="135">
        <v>8.75</v>
      </c>
      <c r="D39" s="18">
        <v>9</v>
      </c>
      <c r="E39" s="18">
        <v>9</v>
      </c>
      <c r="F39" s="18">
        <v>9</v>
      </c>
      <c r="G39" s="18">
        <v>9</v>
      </c>
      <c r="H39" s="18">
        <v>9</v>
      </c>
      <c r="I39" s="18">
        <v>10</v>
      </c>
      <c r="J39" s="18">
        <v>10</v>
      </c>
      <c r="K39" s="18">
        <v>10</v>
      </c>
      <c r="L39" s="18">
        <v>10</v>
      </c>
      <c r="M39" s="18">
        <v>10</v>
      </c>
      <c r="N39" s="18">
        <v>10</v>
      </c>
      <c r="O39" s="18">
        <v>10</v>
      </c>
      <c r="P39" s="18">
        <v>10</v>
      </c>
      <c r="Q39" s="18">
        <v>10</v>
      </c>
      <c r="R39" s="18">
        <v>10</v>
      </c>
      <c r="S39" s="18">
        <v>10</v>
      </c>
      <c r="T39" s="18">
        <v>10</v>
      </c>
      <c r="U39" s="18">
        <v>10</v>
      </c>
      <c r="V39" s="115">
        <v>10</v>
      </c>
      <c r="W39" s="115">
        <v>10</v>
      </c>
      <c r="X39" s="24"/>
    </row>
    <row r="40" spans="1:24" ht="17.25" customHeight="1" x14ac:dyDescent="0.3">
      <c r="A40" s="93">
        <v>39</v>
      </c>
      <c r="B40" s="93">
        <v>415465</v>
      </c>
      <c r="C40" s="135">
        <v>8.75</v>
      </c>
      <c r="D40" s="18">
        <v>10</v>
      </c>
      <c r="E40" s="18">
        <v>10</v>
      </c>
      <c r="F40" s="18">
        <v>10</v>
      </c>
      <c r="G40" s="18">
        <v>10</v>
      </c>
      <c r="H40" s="18">
        <v>5</v>
      </c>
      <c r="I40" s="18">
        <v>10</v>
      </c>
      <c r="J40" s="18">
        <v>10</v>
      </c>
      <c r="K40" s="18">
        <v>10</v>
      </c>
      <c r="L40" s="18">
        <v>10</v>
      </c>
      <c r="M40" s="18">
        <v>10</v>
      </c>
      <c r="N40" s="18">
        <v>10</v>
      </c>
      <c r="O40" s="18">
        <v>8</v>
      </c>
      <c r="P40" s="18">
        <v>10</v>
      </c>
      <c r="Q40" s="18">
        <v>10</v>
      </c>
      <c r="R40" s="18">
        <v>8</v>
      </c>
      <c r="S40" s="18">
        <v>10</v>
      </c>
      <c r="T40" s="18">
        <v>10</v>
      </c>
      <c r="U40" s="18">
        <v>10</v>
      </c>
      <c r="V40" s="115">
        <v>10</v>
      </c>
      <c r="W40" s="115">
        <v>10</v>
      </c>
      <c r="X40" s="24"/>
    </row>
    <row r="41" spans="1:24" ht="17.25" customHeight="1" x14ac:dyDescent="0.3">
      <c r="A41" s="93">
        <v>40</v>
      </c>
      <c r="B41" s="93">
        <v>390906</v>
      </c>
      <c r="C41" s="135">
        <f>ROUND(SUM(D41:W41)/20,2)</f>
        <v>4.2</v>
      </c>
      <c r="D41" s="18">
        <v>5</v>
      </c>
      <c r="E41" s="18">
        <v>5</v>
      </c>
      <c r="F41" s="18">
        <v>4</v>
      </c>
      <c r="G41" s="18">
        <v>5</v>
      </c>
      <c r="H41" s="18">
        <v>5</v>
      </c>
      <c r="I41" s="18">
        <v>10</v>
      </c>
      <c r="J41" s="18">
        <v>8</v>
      </c>
      <c r="K41" s="18">
        <v>8</v>
      </c>
      <c r="L41" s="18">
        <v>0</v>
      </c>
      <c r="M41" s="18">
        <v>0</v>
      </c>
      <c r="N41" s="18">
        <v>0</v>
      </c>
      <c r="O41" s="18">
        <v>3</v>
      </c>
      <c r="P41" s="18">
        <v>3</v>
      </c>
      <c r="Q41" s="18">
        <v>0</v>
      </c>
      <c r="R41" s="18">
        <v>0</v>
      </c>
      <c r="S41" s="18">
        <v>10</v>
      </c>
      <c r="T41" s="18">
        <v>10</v>
      </c>
      <c r="U41" s="18">
        <v>8</v>
      </c>
      <c r="V41" s="18">
        <v>0</v>
      </c>
      <c r="W41" s="18">
        <v>0</v>
      </c>
      <c r="X41" s="24"/>
    </row>
    <row r="42" spans="1:24" ht="17.25" customHeight="1" x14ac:dyDescent="0.3">
      <c r="A42" s="128">
        <v>41</v>
      </c>
      <c r="B42" s="128">
        <v>424663</v>
      </c>
      <c r="C42" s="110">
        <f>ROUND(SUM(D42:W42)/20,2)</f>
        <v>0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</row>
    <row r="43" spans="1:24" ht="17.25" customHeight="1" x14ac:dyDescent="0.3">
      <c r="A43" s="93">
        <v>42</v>
      </c>
      <c r="B43" s="93">
        <v>902040</v>
      </c>
      <c r="C43" s="135">
        <f>ROUND(SUM(D43:W43)/20,2)</f>
        <v>6</v>
      </c>
      <c r="D43" s="18">
        <v>5</v>
      </c>
      <c r="E43" s="18">
        <v>5</v>
      </c>
      <c r="F43" s="18">
        <v>3</v>
      </c>
      <c r="G43" s="18">
        <v>5</v>
      </c>
      <c r="H43" s="18">
        <v>0</v>
      </c>
      <c r="I43" s="18">
        <v>10</v>
      </c>
      <c r="J43" s="18">
        <v>10</v>
      </c>
      <c r="K43" s="110"/>
      <c r="L43" s="18">
        <v>0</v>
      </c>
      <c r="M43" s="18">
        <v>10</v>
      </c>
      <c r="N43" s="18">
        <v>10</v>
      </c>
      <c r="O43" s="18">
        <v>4</v>
      </c>
      <c r="P43" s="18">
        <v>10</v>
      </c>
      <c r="Q43" s="18">
        <v>10</v>
      </c>
      <c r="R43" s="18">
        <v>8</v>
      </c>
      <c r="S43" s="18">
        <v>10</v>
      </c>
      <c r="T43" s="18">
        <v>10</v>
      </c>
      <c r="U43" s="18">
        <v>10</v>
      </c>
      <c r="V43" s="18">
        <v>0</v>
      </c>
      <c r="W43" s="18">
        <v>0</v>
      </c>
      <c r="X43" s="24"/>
    </row>
    <row r="44" spans="1:24" ht="17.25" customHeight="1" x14ac:dyDescent="0.3">
      <c r="A44" s="93">
        <v>43</v>
      </c>
      <c r="B44" s="93">
        <v>424640</v>
      </c>
      <c r="C44" s="135">
        <f>ROUND(SUM(D44:W44)/20,2)</f>
        <v>1.45</v>
      </c>
      <c r="D44" s="18">
        <v>5</v>
      </c>
      <c r="E44" s="18">
        <v>5</v>
      </c>
      <c r="F44" s="18">
        <v>5</v>
      </c>
      <c r="G44" s="18">
        <v>5</v>
      </c>
      <c r="H44" s="110"/>
      <c r="I44" s="18">
        <v>0</v>
      </c>
      <c r="J44" s="18">
        <v>5</v>
      </c>
      <c r="K44" s="18">
        <v>4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24"/>
    </row>
    <row r="45" spans="1:24" ht="17.25" customHeight="1" x14ac:dyDescent="0.3">
      <c r="A45" s="93">
        <v>44</v>
      </c>
      <c r="B45" s="93">
        <v>424650</v>
      </c>
      <c r="C45" s="135">
        <v>6.5</v>
      </c>
      <c r="D45" s="18">
        <v>10</v>
      </c>
      <c r="E45" s="18">
        <v>10</v>
      </c>
      <c r="F45" s="18">
        <v>10</v>
      </c>
      <c r="G45" s="18">
        <v>10</v>
      </c>
      <c r="H45" s="110"/>
      <c r="I45" s="18">
        <v>10</v>
      </c>
      <c r="J45" s="110"/>
      <c r="K45" s="18">
        <v>10</v>
      </c>
      <c r="L45" s="18">
        <v>10</v>
      </c>
      <c r="M45" s="18">
        <v>10</v>
      </c>
      <c r="N45" s="18">
        <v>10</v>
      </c>
      <c r="O45" s="18">
        <v>0</v>
      </c>
      <c r="P45" s="18">
        <v>10</v>
      </c>
      <c r="Q45" s="18">
        <v>10</v>
      </c>
      <c r="R45" s="18">
        <v>10</v>
      </c>
      <c r="S45" s="115">
        <v>0</v>
      </c>
      <c r="T45" s="18">
        <v>10</v>
      </c>
      <c r="U45" s="115">
        <v>0</v>
      </c>
      <c r="V45" s="115">
        <v>0</v>
      </c>
      <c r="W45" s="115">
        <v>0</v>
      </c>
      <c r="X45" s="24"/>
    </row>
    <row r="46" spans="1:24" ht="17.25" customHeight="1" x14ac:dyDescent="0.3">
      <c r="A46" s="93">
        <v>45</v>
      </c>
      <c r="B46" s="93">
        <v>424657</v>
      </c>
      <c r="C46" s="135">
        <f>ROUND(SUM(D46:W46)/20,2)</f>
        <v>6.35</v>
      </c>
      <c r="D46" s="18">
        <v>8</v>
      </c>
      <c r="E46" s="18">
        <v>5</v>
      </c>
      <c r="F46" s="18">
        <v>10</v>
      </c>
      <c r="G46" s="18">
        <v>3</v>
      </c>
      <c r="H46" s="18">
        <v>3</v>
      </c>
      <c r="I46" s="18">
        <v>8</v>
      </c>
      <c r="J46" s="18">
        <v>10</v>
      </c>
      <c r="K46" s="18">
        <v>10</v>
      </c>
      <c r="L46" s="18">
        <v>5</v>
      </c>
      <c r="M46" s="18">
        <v>10</v>
      </c>
      <c r="N46" s="18">
        <v>10</v>
      </c>
      <c r="O46" s="18">
        <v>0</v>
      </c>
      <c r="P46" s="18">
        <v>5</v>
      </c>
      <c r="Q46" s="18">
        <v>10</v>
      </c>
      <c r="R46" s="18">
        <v>0</v>
      </c>
      <c r="S46" s="18">
        <v>10</v>
      </c>
      <c r="T46" s="18">
        <v>10</v>
      </c>
      <c r="U46" s="18">
        <v>0</v>
      </c>
      <c r="V46" s="18">
        <v>0</v>
      </c>
      <c r="W46" s="18">
        <v>10</v>
      </c>
      <c r="X46" s="24"/>
    </row>
    <row r="47" spans="1:24" ht="17.25" customHeight="1" x14ac:dyDescent="0.3">
      <c r="A47" s="93">
        <v>46</v>
      </c>
      <c r="B47" s="93">
        <v>902057</v>
      </c>
      <c r="C47" s="135">
        <f>ROUND(SUM(D47:W47)/20,2)</f>
        <v>7.35</v>
      </c>
      <c r="D47" s="18">
        <v>8</v>
      </c>
      <c r="E47" s="18">
        <v>8</v>
      </c>
      <c r="F47" s="18">
        <v>7</v>
      </c>
      <c r="G47" s="18">
        <v>10</v>
      </c>
      <c r="H47" s="18">
        <v>6</v>
      </c>
      <c r="I47" s="18">
        <v>8</v>
      </c>
      <c r="J47" s="18">
        <v>10</v>
      </c>
      <c r="K47" s="18">
        <v>10</v>
      </c>
      <c r="L47" s="18">
        <v>0</v>
      </c>
      <c r="M47" s="18">
        <v>10</v>
      </c>
      <c r="N47" s="18">
        <v>9</v>
      </c>
      <c r="O47" s="18">
        <v>3</v>
      </c>
      <c r="P47" s="18">
        <v>5</v>
      </c>
      <c r="Q47" s="18">
        <v>10</v>
      </c>
      <c r="R47" s="18">
        <v>0</v>
      </c>
      <c r="S47" s="18">
        <v>10</v>
      </c>
      <c r="T47" s="18">
        <v>10</v>
      </c>
      <c r="U47" s="18">
        <v>3</v>
      </c>
      <c r="V47" s="18">
        <v>10</v>
      </c>
      <c r="W47" s="18">
        <v>10</v>
      </c>
      <c r="X47" s="18" t="s">
        <v>160</v>
      </c>
    </row>
    <row r="48" spans="1:24" ht="17.25" customHeight="1" x14ac:dyDescent="0.3">
      <c r="A48" s="93">
        <v>47</v>
      </c>
      <c r="B48" s="93">
        <v>424662</v>
      </c>
      <c r="C48" s="135">
        <f>ROUND(SUM(D48:W48)/20,2)</f>
        <v>9.25</v>
      </c>
      <c r="D48" s="18">
        <v>10</v>
      </c>
      <c r="E48" s="18">
        <v>9</v>
      </c>
      <c r="F48" s="18">
        <v>10</v>
      </c>
      <c r="G48" s="18">
        <v>9</v>
      </c>
      <c r="H48" s="18">
        <v>9</v>
      </c>
      <c r="I48" s="18">
        <v>0</v>
      </c>
      <c r="J48" s="18">
        <v>10</v>
      </c>
      <c r="K48" s="18">
        <v>10</v>
      </c>
      <c r="L48" s="18">
        <v>10</v>
      </c>
      <c r="M48" s="18">
        <v>10</v>
      </c>
      <c r="N48" s="18">
        <v>10</v>
      </c>
      <c r="O48" s="18">
        <v>10</v>
      </c>
      <c r="P48" s="18">
        <v>10</v>
      </c>
      <c r="Q48" s="18">
        <v>10</v>
      </c>
      <c r="R48" s="18">
        <v>10</v>
      </c>
      <c r="S48" s="18">
        <v>10</v>
      </c>
      <c r="T48" s="18">
        <v>10</v>
      </c>
      <c r="U48" s="18">
        <v>9</v>
      </c>
      <c r="V48" s="18">
        <v>9</v>
      </c>
      <c r="W48" s="18">
        <v>10</v>
      </c>
      <c r="X48" s="24"/>
    </row>
    <row r="49" spans="1:24" ht="17.25" customHeight="1" x14ac:dyDescent="0.3">
      <c r="A49" s="93">
        <v>48</v>
      </c>
      <c r="B49" s="93">
        <v>424645</v>
      </c>
      <c r="C49" s="135">
        <f>ROUND(SUM(D49:W49)/20,2)</f>
        <v>6.65</v>
      </c>
      <c r="D49" s="18">
        <v>5</v>
      </c>
      <c r="E49" s="18">
        <v>5</v>
      </c>
      <c r="F49" s="18">
        <v>5</v>
      </c>
      <c r="G49" s="18">
        <v>10</v>
      </c>
      <c r="H49" s="18">
        <v>5</v>
      </c>
      <c r="I49" s="18">
        <v>10</v>
      </c>
      <c r="J49" s="18">
        <v>10</v>
      </c>
      <c r="K49" s="110"/>
      <c r="L49" s="18">
        <v>5</v>
      </c>
      <c r="M49" s="18">
        <v>10</v>
      </c>
      <c r="N49" s="18">
        <v>10</v>
      </c>
      <c r="O49" s="18">
        <v>3</v>
      </c>
      <c r="P49" s="18">
        <v>5</v>
      </c>
      <c r="Q49" s="18">
        <v>10</v>
      </c>
      <c r="R49" s="18">
        <v>0</v>
      </c>
      <c r="S49" s="18">
        <v>10</v>
      </c>
      <c r="T49" s="18">
        <v>0</v>
      </c>
      <c r="U49" s="18">
        <v>10</v>
      </c>
      <c r="V49" s="18">
        <v>10</v>
      </c>
      <c r="W49" s="18">
        <v>10</v>
      </c>
      <c r="X49" s="18" t="s">
        <v>160</v>
      </c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11.23046875" defaultRowHeight="15" customHeight="1" x14ac:dyDescent="0.3"/>
  <cols>
    <col min="1" max="2" width="11.23046875" style="137" customWidth="1"/>
    <col min="3" max="3" width="11.4609375" style="137" customWidth="1"/>
    <col min="4" max="12" width="3.61328125" style="137" customWidth="1"/>
    <col min="13" max="13" width="6.3828125" style="137" customWidth="1"/>
    <col min="14" max="14" width="11.3828125" style="137" customWidth="1"/>
    <col min="15" max="15" width="24.3828125" style="137" customWidth="1"/>
    <col min="16" max="255" width="11.23046875" style="137" customWidth="1"/>
  </cols>
  <sheetData>
    <row r="1" spans="1:15" ht="16.5" customHeight="1" x14ac:dyDescent="0.3">
      <c r="A1" s="91"/>
      <c r="B1" s="92" t="s">
        <v>0</v>
      </c>
      <c r="C1" s="92" t="s">
        <v>78</v>
      </c>
      <c r="D1" s="112">
        <v>4</v>
      </c>
      <c r="E1" s="112">
        <v>5</v>
      </c>
      <c r="F1" s="112">
        <v>8</v>
      </c>
      <c r="G1" s="112">
        <v>9</v>
      </c>
      <c r="H1" s="112">
        <v>10</v>
      </c>
      <c r="I1" s="112">
        <v>28</v>
      </c>
      <c r="J1" s="112">
        <v>32</v>
      </c>
      <c r="K1" s="112">
        <v>33</v>
      </c>
      <c r="L1" s="112">
        <v>34</v>
      </c>
      <c r="M1" s="112" t="s">
        <v>161</v>
      </c>
      <c r="N1" s="112" t="s">
        <v>142</v>
      </c>
      <c r="O1" s="112" t="s">
        <v>162</v>
      </c>
    </row>
    <row r="2" spans="1:15" ht="16.5" customHeight="1" x14ac:dyDescent="0.3">
      <c r="A2" s="93">
        <v>1</v>
      </c>
      <c r="B2" s="93">
        <v>424415</v>
      </c>
      <c r="C2" s="135">
        <f t="shared" ref="C2:C30" si="0">ROUND(SUM(D2:N2)/10,2)</f>
        <v>10</v>
      </c>
      <c r="D2" s="18">
        <v>10</v>
      </c>
      <c r="E2" s="18">
        <v>10</v>
      </c>
      <c r="F2" s="18">
        <v>10</v>
      </c>
      <c r="G2" s="18">
        <v>10</v>
      </c>
      <c r="H2" s="18">
        <v>10</v>
      </c>
      <c r="I2" s="18">
        <v>10</v>
      </c>
      <c r="J2" s="18">
        <v>10</v>
      </c>
      <c r="K2" s="18">
        <v>10</v>
      </c>
      <c r="L2" s="18">
        <v>10</v>
      </c>
      <c r="M2" s="18">
        <v>10</v>
      </c>
      <c r="N2" s="24"/>
      <c r="O2" s="24"/>
    </row>
    <row r="3" spans="1:15" ht="16.5" customHeight="1" x14ac:dyDescent="0.3">
      <c r="A3" s="93">
        <v>2</v>
      </c>
      <c r="B3" s="93">
        <v>424642</v>
      </c>
      <c r="C3" s="135">
        <f t="shared" si="0"/>
        <v>7.2</v>
      </c>
      <c r="D3" s="18">
        <v>10</v>
      </c>
      <c r="E3" s="18">
        <v>10</v>
      </c>
      <c r="F3" s="18">
        <v>10</v>
      </c>
      <c r="G3" s="18">
        <v>2</v>
      </c>
      <c r="H3" s="18">
        <v>10</v>
      </c>
      <c r="I3" s="18">
        <v>10</v>
      </c>
      <c r="J3" s="18">
        <v>0</v>
      </c>
      <c r="K3" s="18">
        <v>0</v>
      </c>
      <c r="L3" s="18">
        <v>10</v>
      </c>
      <c r="M3" s="18">
        <v>0</v>
      </c>
      <c r="N3" s="18">
        <v>10</v>
      </c>
      <c r="O3" s="24"/>
    </row>
    <row r="4" spans="1:15" ht="16.5" customHeight="1" x14ac:dyDescent="0.3">
      <c r="A4" s="93">
        <v>3</v>
      </c>
      <c r="B4" s="93">
        <v>424646</v>
      </c>
      <c r="C4" s="135">
        <f t="shared" si="0"/>
        <v>8.6</v>
      </c>
      <c r="D4" s="138">
        <v>10</v>
      </c>
      <c r="E4" s="139">
        <v>10</v>
      </c>
      <c r="F4" s="139">
        <v>8</v>
      </c>
      <c r="G4" s="139">
        <v>10</v>
      </c>
      <c r="H4" s="139">
        <v>10</v>
      </c>
      <c r="I4" s="139">
        <v>10</v>
      </c>
      <c r="J4" s="139">
        <v>10</v>
      </c>
      <c r="K4" s="139">
        <v>10</v>
      </c>
      <c r="L4" s="139">
        <v>8</v>
      </c>
      <c r="M4" s="140"/>
      <c r="N4" s="24"/>
      <c r="O4" s="24"/>
    </row>
    <row r="5" spans="1:15" ht="16.5" customHeight="1" x14ac:dyDescent="0.3">
      <c r="A5" s="93">
        <v>4</v>
      </c>
      <c r="B5" s="93">
        <v>424643</v>
      </c>
      <c r="C5" s="135">
        <f t="shared" si="0"/>
        <v>9.3000000000000007</v>
      </c>
      <c r="D5" s="18">
        <v>10</v>
      </c>
      <c r="E5" s="18">
        <v>10</v>
      </c>
      <c r="F5" s="18">
        <v>10</v>
      </c>
      <c r="G5" s="18">
        <v>10</v>
      </c>
      <c r="H5" s="18">
        <v>5</v>
      </c>
      <c r="I5" s="18">
        <v>10</v>
      </c>
      <c r="J5" s="18">
        <v>10</v>
      </c>
      <c r="K5" s="18">
        <v>10</v>
      </c>
      <c r="L5" s="18">
        <v>8</v>
      </c>
      <c r="M5" s="18">
        <v>10</v>
      </c>
      <c r="N5" s="24"/>
      <c r="O5" s="24"/>
    </row>
    <row r="6" spans="1:15" ht="16.5" customHeight="1" x14ac:dyDescent="0.3">
      <c r="A6" s="93">
        <v>5</v>
      </c>
      <c r="B6" s="93">
        <v>313542</v>
      </c>
      <c r="C6" s="135">
        <f t="shared" si="0"/>
        <v>9.5</v>
      </c>
      <c r="D6" s="18">
        <v>10</v>
      </c>
      <c r="E6" s="18">
        <v>10</v>
      </c>
      <c r="F6" s="18">
        <v>10</v>
      </c>
      <c r="G6" s="18">
        <v>10</v>
      </c>
      <c r="H6" s="18">
        <v>7</v>
      </c>
      <c r="I6" s="18">
        <v>10</v>
      </c>
      <c r="J6" s="18">
        <v>10</v>
      </c>
      <c r="K6" s="18">
        <v>8</v>
      </c>
      <c r="L6" s="18">
        <v>10</v>
      </c>
      <c r="M6" s="18">
        <v>10</v>
      </c>
      <c r="N6" s="24"/>
      <c r="O6" s="24"/>
    </row>
    <row r="7" spans="1:15" ht="16.5" customHeight="1" x14ac:dyDescent="0.3">
      <c r="A7" s="93">
        <v>6</v>
      </c>
      <c r="B7" s="93">
        <v>280236</v>
      </c>
      <c r="C7" s="135">
        <f t="shared" si="0"/>
        <v>9.5</v>
      </c>
      <c r="D7" s="18">
        <v>10</v>
      </c>
      <c r="E7" s="18">
        <v>10</v>
      </c>
      <c r="F7" s="18">
        <v>10</v>
      </c>
      <c r="G7" s="18">
        <v>10</v>
      </c>
      <c r="H7" s="18">
        <v>10</v>
      </c>
      <c r="I7" s="18">
        <v>10</v>
      </c>
      <c r="J7" s="18">
        <v>10</v>
      </c>
      <c r="K7" s="18">
        <v>10</v>
      </c>
      <c r="L7" s="18">
        <v>10</v>
      </c>
      <c r="M7" s="18">
        <v>5</v>
      </c>
      <c r="N7" s="24"/>
      <c r="O7" s="24"/>
    </row>
    <row r="8" spans="1:15" ht="16.5" customHeight="1" x14ac:dyDescent="0.3">
      <c r="A8" s="93">
        <v>7</v>
      </c>
      <c r="B8" s="93">
        <v>415121</v>
      </c>
      <c r="C8" s="135">
        <f t="shared" si="0"/>
        <v>7</v>
      </c>
      <c r="D8" s="18">
        <v>10</v>
      </c>
      <c r="E8" s="18">
        <v>10</v>
      </c>
      <c r="F8" s="18">
        <v>10</v>
      </c>
      <c r="G8" s="18">
        <v>10</v>
      </c>
      <c r="H8" s="18">
        <v>10</v>
      </c>
      <c r="I8" s="18">
        <v>10</v>
      </c>
      <c r="J8" s="18">
        <v>0</v>
      </c>
      <c r="K8" s="18">
        <v>0</v>
      </c>
      <c r="L8" s="18">
        <v>0</v>
      </c>
      <c r="M8" s="18">
        <v>10</v>
      </c>
      <c r="N8" s="24"/>
      <c r="O8" s="24"/>
    </row>
    <row r="9" spans="1:15" ht="16.5" customHeight="1" x14ac:dyDescent="0.3">
      <c r="A9" s="93">
        <v>8</v>
      </c>
      <c r="B9" s="93">
        <v>380027</v>
      </c>
      <c r="C9" s="135">
        <f t="shared" si="0"/>
        <v>8.1</v>
      </c>
      <c r="D9" s="18">
        <v>10</v>
      </c>
      <c r="E9" s="18">
        <v>10</v>
      </c>
      <c r="F9" s="18">
        <v>7</v>
      </c>
      <c r="G9" s="18">
        <v>10</v>
      </c>
      <c r="H9" s="18">
        <v>7</v>
      </c>
      <c r="I9" s="18">
        <v>10</v>
      </c>
      <c r="J9" s="18">
        <v>10</v>
      </c>
      <c r="K9" s="18">
        <v>0</v>
      </c>
      <c r="L9" s="18">
        <v>10</v>
      </c>
      <c r="M9" s="18">
        <v>7</v>
      </c>
      <c r="N9" s="24"/>
      <c r="O9" s="24"/>
    </row>
    <row r="10" spans="1:15" ht="16.5" customHeight="1" x14ac:dyDescent="0.3">
      <c r="A10" s="93">
        <v>9</v>
      </c>
      <c r="B10" s="93">
        <v>424661</v>
      </c>
      <c r="C10" s="135">
        <f t="shared" si="0"/>
        <v>9.8000000000000007</v>
      </c>
      <c r="D10" s="18">
        <v>10</v>
      </c>
      <c r="E10" s="18">
        <v>10</v>
      </c>
      <c r="F10" s="18">
        <v>9</v>
      </c>
      <c r="G10" s="18">
        <v>10</v>
      </c>
      <c r="H10" s="18">
        <v>10</v>
      </c>
      <c r="I10" s="18">
        <v>10</v>
      </c>
      <c r="J10" s="18">
        <v>10</v>
      </c>
      <c r="K10" s="18">
        <v>10</v>
      </c>
      <c r="L10" s="18">
        <v>9</v>
      </c>
      <c r="M10" s="18">
        <v>10</v>
      </c>
      <c r="N10" s="24"/>
      <c r="O10" s="24"/>
    </row>
    <row r="11" spans="1:15" ht="16.5" customHeight="1" x14ac:dyDescent="0.3">
      <c r="A11" s="93">
        <v>10</v>
      </c>
      <c r="B11" s="93">
        <v>424638</v>
      </c>
      <c r="C11" s="135">
        <f t="shared" si="0"/>
        <v>8.6999999999999993</v>
      </c>
      <c r="D11" s="18">
        <v>10</v>
      </c>
      <c r="E11" s="18">
        <v>10</v>
      </c>
      <c r="F11" s="18">
        <v>10</v>
      </c>
      <c r="G11" s="18">
        <v>10</v>
      </c>
      <c r="H11" s="18">
        <v>8</v>
      </c>
      <c r="I11" s="18">
        <v>10</v>
      </c>
      <c r="J11" s="18">
        <v>10</v>
      </c>
      <c r="K11" s="18">
        <v>0</v>
      </c>
      <c r="L11" s="18">
        <v>9</v>
      </c>
      <c r="M11" s="18">
        <v>10</v>
      </c>
      <c r="N11" s="24"/>
      <c r="O11" s="24"/>
    </row>
    <row r="12" spans="1:15" ht="16.5" customHeight="1" x14ac:dyDescent="0.3">
      <c r="A12" s="93">
        <v>11</v>
      </c>
      <c r="B12" s="93">
        <v>424660</v>
      </c>
      <c r="C12" s="135">
        <f t="shared" si="0"/>
        <v>10</v>
      </c>
      <c r="D12" s="18">
        <v>10</v>
      </c>
      <c r="E12" s="18">
        <v>10</v>
      </c>
      <c r="F12" s="18">
        <v>10</v>
      </c>
      <c r="G12" s="18">
        <v>10</v>
      </c>
      <c r="H12" s="18">
        <v>10</v>
      </c>
      <c r="I12" s="18">
        <v>10</v>
      </c>
      <c r="J12" s="18">
        <v>10</v>
      </c>
      <c r="K12" s="18">
        <v>10</v>
      </c>
      <c r="L12" s="18">
        <v>10</v>
      </c>
      <c r="M12" s="18">
        <v>10</v>
      </c>
      <c r="N12" s="24"/>
      <c r="O12" s="24"/>
    </row>
    <row r="13" spans="1:15" ht="16.5" customHeight="1" x14ac:dyDescent="0.3">
      <c r="A13" s="93">
        <v>12</v>
      </c>
      <c r="B13" s="93">
        <v>424639</v>
      </c>
      <c r="C13" s="135">
        <f t="shared" si="0"/>
        <v>8.4</v>
      </c>
      <c r="D13" s="18">
        <v>7</v>
      </c>
      <c r="E13" s="18">
        <v>10</v>
      </c>
      <c r="F13" s="18">
        <v>9</v>
      </c>
      <c r="G13" s="18">
        <v>10</v>
      </c>
      <c r="H13" s="18">
        <v>10</v>
      </c>
      <c r="I13" s="18">
        <v>10</v>
      </c>
      <c r="J13" s="18">
        <v>0</v>
      </c>
      <c r="K13" s="18">
        <v>8</v>
      </c>
      <c r="L13" s="18">
        <v>10</v>
      </c>
      <c r="M13" s="18">
        <v>10</v>
      </c>
      <c r="N13" s="24"/>
      <c r="O13" s="24"/>
    </row>
    <row r="14" spans="1:15" ht="16.5" customHeight="1" x14ac:dyDescent="0.3">
      <c r="A14" s="93">
        <v>13</v>
      </c>
      <c r="B14" s="93">
        <v>424653</v>
      </c>
      <c r="C14" s="135">
        <f t="shared" si="0"/>
        <v>8.1999999999999993</v>
      </c>
      <c r="D14" s="18">
        <v>7</v>
      </c>
      <c r="E14" s="18">
        <v>10</v>
      </c>
      <c r="F14" s="18">
        <v>10</v>
      </c>
      <c r="G14" s="18">
        <v>10</v>
      </c>
      <c r="H14" s="18">
        <v>10</v>
      </c>
      <c r="I14" s="18">
        <v>10</v>
      </c>
      <c r="J14" s="18">
        <v>10</v>
      </c>
      <c r="K14" s="18">
        <v>0</v>
      </c>
      <c r="L14" s="18">
        <v>10</v>
      </c>
      <c r="M14" s="18">
        <v>5</v>
      </c>
      <c r="N14" s="24"/>
      <c r="O14" s="24"/>
    </row>
    <row r="15" spans="1:15" ht="16.5" customHeight="1" x14ac:dyDescent="0.3">
      <c r="A15" s="93">
        <v>14</v>
      </c>
      <c r="B15" s="93">
        <v>311640</v>
      </c>
      <c r="C15" s="141">
        <f t="shared" si="0"/>
        <v>0</v>
      </c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24"/>
      <c r="O15" s="24"/>
    </row>
    <row r="16" spans="1:15" ht="16.5" customHeight="1" x14ac:dyDescent="0.3">
      <c r="A16" s="93">
        <v>15</v>
      </c>
      <c r="B16" s="93">
        <v>424641</v>
      </c>
      <c r="C16" s="135">
        <f t="shared" si="0"/>
        <v>9.1999999999999993</v>
      </c>
      <c r="D16" s="18">
        <v>10</v>
      </c>
      <c r="E16" s="18">
        <v>10</v>
      </c>
      <c r="F16" s="18">
        <v>10</v>
      </c>
      <c r="G16" s="18">
        <v>9</v>
      </c>
      <c r="H16" s="18">
        <v>10</v>
      </c>
      <c r="I16" s="18">
        <v>10</v>
      </c>
      <c r="J16" s="18">
        <v>10</v>
      </c>
      <c r="K16" s="18">
        <v>8</v>
      </c>
      <c r="L16" s="18">
        <v>7</v>
      </c>
      <c r="M16" s="18">
        <v>8</v>
      </c>
      <c r="N16" s="24"/>
      <c r="O16" s="24"/>
    </row>
    <row r="17" spans="1:15" ht="16.5" customHeight="1" x14ac:dyDescent="0.3">
      <c r="A17" s="93">
        <v>16</v>
      </c>
      <c r="B17" s="93">
        <v>424622</v>
      </c>
      <c r="C17" s="135">
        <f t="shared" si="0"/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24"/>
      <c r="O17" s="18" t="s">
        <v>163</v>
      </c>
    </row>
    <row r="18" spans="1:15" ht="16.5" customHeight="1" x14ac:dyDescent="0.3">
      <c r="A18" s="93">
        <v>17</v>
      </c>
      <c r="B18" s="93">
        <v>424649</v>
      </c>
      <c r="C18" s="135">
        <f t="shared" si="0"/>
        <v>10.5</v>
      </c>
      <c r="D18" s="18">
        <v>10</v>
      </c>
      <c r="E18" s="18">
        <v>10</v>
      </c>
      <c r="F18" s="18">
        <v>10</v>
      </c>
      <c r="G18" s="18">
        <v>10</v>
      </c>
      <c r="H18" s="18">
        <v>7</v>
      </c>
      <c r="I18" s="18">
        <v>10</v>
      </c>
      <c r="J18" s="18">
        <v>10</v>
      </c>
      <c r="K18" s="18">
        <v>8</v>
      </c>
      <c r="L18" s="18">
        <v>10</v>
      </c>
      <c r="M18" s="18">
        <v>10</v>
      </c>
      <c r="N18" s="18">
        <v>10</v>
      </c>
      <c r="O18" s="24"/>
    </row>
    <row r="19" spans="1:15" ht="16.5" customHeight="1" x14ac:dyDescent="0.3">
      <c r="A19" s="93">
        <v>18</v>
      </c>
      <c r="B19" s="93">
        <v>424656</v>
      </c>
      <c r="C19" s="141">
        <f t="shared" si="0"/>
        <v>0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24"/>
      <c r="O19" s="24"/>
    </row>
    <row r="20" spans="1:15" ht="16.5" customHeight="1" x14ac:dyDescent="0.3">
      <c r="A20" s="93">
        <v>19</v>
      </c>
      <c r="B20" s="93">
        <v>424621</v>
      </c>
      <c r="C20" s="135">
        <f t="shared" si="0"/>
        <v>7.1</v>
      </c>
      <c r="D20" s="18">
        <v>10</v>
      </c>
      <c r="E20" s="18">
        <v>5</v>
      </c>
      <c r="F20" s="18">
        <v>9</v>
      </c>
      <c r="G20" s="18">
        <v>8</v>
      </c>
      <c r="H20" s="18">
        <v>9</v>
      </c>
      <c r="I20" s="18">
        <v>10</v>
      </c>
      <c r="J20" s="18">
        <v>10</v>
      </c>
      <c r="K20" s="18">
        <v>10</v>
      </c>
      <c r="L20" s="18">
        <v>0</v>
      </c>
      <c r="M20" s="142"/>
      <c r="N20" s="24"/>
      <c r="O20" s="24"/>
    </row>
    <row r="21" spans="1:15" ht="16.5" customHeight="1" x14ac:dyDescent="0.3">
      <c r="A21" s="93">
        <v>20</v>
      </c>
      <c r="B21" s="93">
        <v>312734</v>
      </c>
      <c r="C21" s="141">
        <f t="shared" si="0"/>
        <v>0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24"/>
      <c r="O21" s="24"/>
    </row>
    <row r="22" spans="1:15" ht="16.5" customHeight="1" x14ac:dyDescent="0.3">
      <c r="A22" s="93">
        <v>21</v>
      </c>
      <c r="B22" s="93">
        <v>255300</v>
      </c>
      <c r="C22" s="135">
        <f t="shared" si="0"/>
        <v>8.5</v>
      </c>
      <c r="D22" s="18">
        <v>10</v>
      </c>
      <c r="E22" s="18">
        <v>10</v>
      </c>
      <c r="F22" s="18">
        <v>10</v>
      </c>
      <c r="G22" s="18">
        <v>10</v>
      </c>
      <c r="H22" s="18">
        <v>10</v>
      </c>
      <c r="I22" s="18">
        <v>10</v>
      </c>
      <c r="J22" s="18">
        <v>10</v>
      </c>
      <c r="K22" s="18">
        <v>10</v>
      </c>
      <c r="L22" s="18">
        <v>0</v>
      </c>
      <c r="M22" s="18">
        <v>5</v>
      </c>
      <c r="N22" s="24"/>
      <c r="O22" s="24"/>
    </row>
    <row r="23" spans="1:15" ht="16.5" customHeight="1" x14ac:dyDescent="0.3">
      <c r="A23" s="93">
        <v>22</v>
      </c>
      <c r="B23" s="93">
        <v>313290</v>
      </c>
      <c r="C23" s="135">
        <f t="shared" si="0"/>
        <v>7.2</v>
      </c>
      <c r="D23" s="18">
        <v>10</v>
      </c>
      <c r="E23" s="18">
        <v>10</v>
      </c>
      <c r="F23" s="18">
        <v>10</v>
      </c>
      <c r="G23" s="18">
        <v>7</v>
      </c>
      <c r="H23" s="18">
        <v>7</v>
      </c>
      <c r="I23" s="18">
        <v>10</v>
      </c>
      <c r="J23" s="18">
        <v>10</v>
      </c>
      <c r="K23" s="18">
        <v>8</v>
      </c>
      <c r="L23" s="18">
        <v>0</v>
      </c>
      <c r="M23" s="18">
        <v>0</v>
      </c>
      <c r="N23" s="24"/>
      <c r="O23" s="24"/>
    </row>
    <row r="24" spans="1:15" ht="16.5" customHeight="1" x14ac:dyDescent="0.3">
      <c r="A24" s="93">
        <v>23</v>
      </c>
      <c r="B24" s="93">
        <v>311911</v>
      </c>
      <c r="C24" s="135">
        <f t="shared" si="0"/>
        <v>8.6999999999999993</v>
      </c>
      <c r="D24" s="18">
        <v>10</v>
      </c>
      <c r="E24" s="18">
        <v>10</v>
      </c>
      <c r="F24" s="18">
        <v>10</v>
      </c>
      <c r="G24" s="18">
        <v>9</v>
      </c>
      <c r="H24" s="18">
        <v>10</v>
      </c>
      <c r="I24" s="18">
        <v>10</v>
      </c>
      <c r="J24" s="18">
        <v>10</v>
      </c>
      <c r="K24" s="18">
        <v>0</v>
      </c>
      <c r="L24" s="18">
        <v>10</v>
      </c>
      <c r="M24" s="18">
        <v>8</v>
      </c>
      <c r="N24" s="24"/>
      <c r="O24" s="24"/>
    </row>
    <row r="25" spans="1:15" ht="16.5" customHeight="1" x14ac:dyDescent="0.3">
      <c r="A25" s="93">
        <v>24</v>
      </c>
      <c r="B25" s="93">
        <v>312523</v>
      </c>
      <c r="C25" s="135">
        <f t="shared" si="0"/>
        <v>6.1</v>
      </c>
      <c r="D25" s="18">
        <v>10</v>
      </c>
      <c r="E25" s="18">
        <v>10</v>
      </c>
      <c r="F25" s="18">
        <v>8</v>
      </c>
      <c r="G25" s="18">
        <v>8</v>
      </c>
      <c r="H25" s="18">
        <v>10</v>
      </c>
      <c r="I25" s="18">
        <v>5</v>
      </c>
      <c r="J25" s="141"/>
      <c r="K25" s="141"/>
      <c r="L25" s="141"/>
      <c r="M25" s="18">
        <v>10</v>
      </c>
      <c r="N25" s="24"/>
      <c r="O25" s="24"/>
    </row>
    <row r="26" spans="1:15" ht="16.5" customHeight="1" x14ac:dyDescent="0.3">
      <c r="A26" s="93">
        <v>25</v>
      </c>
      <c r="B26" s="93">
        <v>312695</v>
      </c>
      <c r="C26" s="135">
        <f t="shared" si="0"/>
        <v>7.6</v>
      </c>
      <c r="D26" s="18">
        <v>10</v>
      </c>
      <c r="E26" s="18">
        <v>10</v>
      </c>
      <c r="F26" s="18">
        <v>10</v>
      </c>
      <c r="G26" s="18">
        <v>10</v>
      </c>
      <c r="H26" s="18">
        <v>8</v>
      </c>
      <c r="I26" s="18">
        <v>10</v>
      </c>
      <c r="J26" s="18">
        <v>10</v>
      </c>
      <c r="K26" s="18">
        <v>8</v>
      </c>
      <c r="L26" s="142"/>
      <c r="M26" s="142"/>
      <c r="N26" s="141"/>
      <c r="O26" s="24"/>
    </row>
    <row r="27" spans="1:15" ht="16.5" customHeight="1" x14ac:dyDescent="0.3">
      <c r="A27" s="128">
        <v>26</v>
      </c>
      <c r="B27" s="128">
        <v>424630</v>
      </c>
      <c r="C27" s="135">
        <f t="shared" si="0"/>
        <v>0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5" ht="16.5" customHeight="1" x14ac:dyDescent="0.3">
      <c r="A28" s="93">
        <v>27</v>
      </c>
      <c r="B28" s="93">
        <v>424637</v>
      </c>
      <c r="C28" s="135">
        <f t="shared" si="0"/>
        <v>4.8</v>
      </c>
      <c r="D28" s="18">
        <v>7</v>
      </c>
      <c r="E28" s="18">
        <v>7</v>
      </c>
      <c r="F28" s="18">
        <v>6</v>
      </c>
      <c r="G28" s="18">
        <v>8</v>
      </c>
      <c r="H28" s="18">
        <v>10</v>
      </c>
      <c r="I28" s="18">
        <v>10</v>
      </c>
      <c r="J28" s="18">
        <v>0</v>
      </c>
      <c r="K28" s="18">
        <v>0</v>
      </c>
      <c r="L28" s="18">
        <v>0</v>
      </c>
      <c r="M28" s="142"/>
      <c r="N28" s="24"/>
      <c r="O28" s="24"/>
    </row>
    <row r="29" spans="1:15" ht="16.5" customHeight="1" x14ac:dyDescent="0.3">
      <c r="A29" s="93">
        <v>28</v>
      </c>
      <c r="B29" s="93">
        <v>312637</v>
      </c>
      <c r="C29" s="135">
        <f t="shared" si="0"/>
        <v>9.4</v>
      </c>
      <c r="D29" s="18">
        <v>10</v>
      </c>
      <c r="E29" s="18">
        <v>10</v>
      </c>
      <c r="F29" s="18">
        <v>7</v>
      </c>
      <c r="G29" s="18">
        <v>10</v>
      </c>
      <c r="H29" s="18">
        <v>9</v>
      </c>
      <c r="I29" s="18">
        <v>10</v>
      </c>
      <c r="J29" s="18">
        <v>10</v>
      </c>
      <c r="K29" s="18">
        <v>8</v>
      </c>
      <c r="L29" s="18">
        <v>10</v>
      </c>
      <c r="M29" s="18">
        <v>10</v>
      </c>
      <c r="N29" s="24"/>
      <c r="O29" s="24"/>
    </row>
    <row r="30" spans="1:15" ht="16.5" customHeight="1" x14ac:dyDescent="0.3">
      <c r="A30" s="93">
        <v>29</v>
      </c>
      <c r="B30" s="93">
        <v>424634</v>
      </c>
      <c r="C30" s="135">
        <f t="shared" si="0"/>
        <v>6.6</v>
      </c>
      <c r="D30" s="18">
        <v>10</v>
      </c>
      <c r="E30" s="18">
        <v>10</v>
      </c>
      <c r="F30" s="18">
        <v>9</v>
      </c>
      <c r="G30" s="18">
        <v>10</v>
      </c>
      <c r="H30" s="18">
        <v>9</v>
      </c>
      <c r="I30" s="18">
        <v>10</v>
      </c>
      <c r="J30" s="18">
        <v>8</v>
      </c>
      <c r="K30" s="142"/>
      <c r="L30" s="142"/>
      <c r="M30" s="142"/>
      <c r="N30" s="24"/>
      <c r="O30" s="24"/>
    </row>
    <row r="31" spans="1:15" ht="16.5" customHeight="1" x14ac:dyDescent="0.3">
      <c r="A31" s="93">
        <v>30</v>
      </c>
      <c r="B31" s="93">
        <v>424655</v>
      </c>
      <c r="C31" s="135">
        <v>8</v>
      </c>
      <c r="D31" s="18">
        <v>10</v>
      </c>
      <c r="E31" s="18">
        <v>10</v>
      </c>
      <c r="F31" s="18">
        <v>10</v>
      </c>
      <c r="G31" s="18">
        <v>10</v>
      </c>
      <c r="H31" s="18">
        <v>10</v>
      </c>
      <c r="I31" s="18">
        <v>10</v>
      </c>
      <c r="J31" s="18">
        <v>10</v>
      </c>
      <c r="K31" s="18">
        <v>0</v>
      </c>
      <c r="L31" s="18">
        <v>10</v>
      </c>
      <c r="M31" s="24"/>
      <c r="N31" s="24"/>
      <c r="O31" s="24"/>
    </row>
    <row r="32" spans="1:15" ht="16.5" customHeight="1" x14ac:dyDescent="0.3">
      <c r="A32" s="93">
        <v>31</v>
      </c>
      <c r="B32" s="93">
        <v>424659</v>
      </c>
      <c r="C32" s="135">
        <f>ROUND(SUM(D32:N32)/10,2)</f>
        <v>10.8</v>
      </c>
      <c r="D32" s="18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10</v>
      </c>
      <c r="J32" s="18">
        <v>10</v>
      </c>
      <c r="K32" s="18">
        <v>8</v>
      </c>
      <c r="L32" s="18">
        <v>10</v>
      </c>
      <c r="M32" s="18">
        <v>10</v>
      </c>
      <c r="N32" s="18">
        <v>10</v>
      </c>
      <c r="O32" s="24"/>
    </row>
    <row r="33" spans="1:15" ht="16.5" customHeight="1" x14ac:dyDescent="0.3">
      <c r="A33" s="93">
        <v>32</v>
      </c>
      <c r="B33" s="93">
        <v>255010</v>
      </c>
      <c r="C33" s="141">
        <f>ROUND(SUM(D33:N33)/10,2)</f>
        <v>0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24"/>
      <c r="O33" s="24"/>
    </row>
    <row r="34" spans="1:15" ht="16.5" customHeight="1" x14ac:dyDescent="0.3">
      <c r="A34" s="93">
        <v>33</v>
      </c>
      <c r="B34" s="93">
        <v>424658</v>
      </c>
      <c r="C34" s="135">
        <f>ROUND(SUM(D34:N34)/10,2)</f>
        <v>7.8</v>
      </c>
      <c r="D34" s="18">
        <v>10</v>
      </c>
      <c r="E34" s="18">
        <v>9</v>
      </c>
      <c r="F34" s="18">
        <v>9</v>
      </c>
      <c r="G34" s="18">
        <v>10</v>
      </c>
      <c r="H34" s="18">
        <v>10</v>
      </c>
      <c r="I34" s="18">
        <v>10</v>
      </c>
      <c r="J34" s="18">
        <v>10</v>
      </c>
      <c r="K34" s="18">
        <v>0</v>
      </c>
      <c r="L34" s="18">
        <v>0</v>
      </c>
      <c r="M34" s="18">
        <v>10</v>
      </c>
      <c r="N34" s="24"/>
      <c r="O34" s="24"/>
    </row>
    <row r="35" spans="1:15" ht="16.5" customHeight="1" x14ac:dyDescent="0.3">
      <c r="A35" s="93">
        <v>34</v>
      </c>
      <c r="B35" s="93">
        <v>424647</v>
      </c>
      <c r="C35" s="135">
        <v>0</v>
      </c>
      <c r="D35" s="18">
        <v>10</v>
      </c>
      <c r="E35" s="18">
        <v>10</v>
      </c>
      <c r="F35" s="18">
        <v>10</v>
      </c>
      <c r="G35" s="18">
        <v>10</v>
      </c>
      <c r="H35" s="18">
        <v>9</v>
      </c>
      <c r="I35" s="18">
        <v>10</v>
      </c>
      <c r="J35" s="18">
        <v>10</v>
      </c>
      <c r="K35" s="18">
        <v>0</v>
      </c>
      <c r="L35" s="115">
        <v>0</v>
      </c>
      <c r="M35" s="115">
        <v>10</v>
      </c>
      <c r="N35" s="24"/>
      <c r="O35" s="24"/>
    </row>
    <row r="36" spans="1:15" ht="16.5" customHeight="1" x14ac:dyDescent="0.3">
      <c r="A36" s="93">
        <v>35</v>
      </c>
      <c r="B36" s="93">
        <v>343515</v>
      </c>
      <c r="C36" s="135">
        <f>ROUND(SUM(D36:N36)/10,2)</f>
        <v>6.4</v>
      </c>
      <c r="D36" s="18">
        <v>10</v>
      </c>
      <c r="E36" s="18">
        <v>10</v>
      </c>
      <c r="F36" s="18">
        <v>4</v>
      </c>
      <c r="G36" s="18">
        <v>10</v>
      </c>
      <c r="H36" s="18">
        <v>10</v>
      </c>
      <c r="I36" s="18">
        <v>10</v>
      </c>
      <c r="J36" s="18">
        <v>10</v>
      </c>
      <c r="K36" s="18">
        <v>0</v>
      </c>
      <c r="L36" s="24"/>
      <c r="M36" s="141"/>
      <c r="N36" s="141"/>
      <c r="O36" s="24"/>
    </row>
    <row r="37" spans="1:15" ht="16.5" customHeight="1" x14ac:dyDescent="0.3">
      <c r="A37" s="93">
        <v>36</v>
      </c>
      <c r="B37" s="93">
        <v>433931</v>
      </c>
      <c r="C37" s="115">
        <v>0</v>
      </c>
      <c r="D37" s="115">
        <v>10</v>
      </c>
      <c r="E37" s="115">
        <v>10</v>
      </c>
      <c r="F37" s="141"/>
      <c r="G37" s="141"/>
      <c r="H37" s="141"/>
      <c r="I37" s="141"/>
      <c r="J37" s="141"/>
      <c r="K37" s="141"/>
      <c r="L37" s="141"/>
      <c r="M37" s="141"/>
      <c r="N37" s="24"/>
      <c r="O37" s="24"/>
    </row>
    <row r="38" spans="1:15" ht="16.5" customHeight="1" x14ac:dyDescent="0.3">
      <c r="A38" s="128">
        <v>37</v>
      </c>
      <c r="B38" s="95"/>
      <c r="C38" s="135">
        <f t="shared" ref="C38:C49" si="1">ROUND(SUM(D38:N38)/10,2)</f>
        <v>0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</row>
    <row r="39" spans="1:15" ht="16.5" customHeight="1" x14ac:dyDescent="0.3">
      <c r="A39" s="93">
        <v>38</v>
      </c>
      <c r="B39" s="93">
        <v>415460</v>
      </c>
      <c r="C39" s="135">
        <f t="shared" si="1"/>
        <v>9.8000000000000007</v>
      </c>
      <c r="D39" s="18">
        <v>10</v>
      </c>
      <c r="E39" s="18">
        <v>10</v>
      </c>
      <c r="F39" s="18">
        <v>10</v>
      </c>
      <c r="G39" s="18">
        <v>10</v>
      </c>
      <c r="H39" s="18">
        <v>10</v>
      </c>
      <c r="I39" s="18">
        <v>10</v>
      </c>
      <c r="J39" s="18">
        <v>10</v>
      </c>
      <c r="K39" s="18">
        <v>8</v>
      </c>
      <c r="L39" s="18">
        <v>10</v>
      </c>
      <c r="M39" s="18">
        <v>10</v>
      </c>
      <c r="N39" s="24"/>
      <c r="O39" s="18" t="s">
        <v>164</v>
      </c>
    </row>
    <row r="40" spans="1:15" ht="16.5" customHeight="1" x14ac:dyDescent="0.3">
      <c r="A40" s="93">
        <v>39</v>
      </c>
      <c r="B40" s="93">
        <v>415465</v>
      </c>
      <c r="C40" s="135">
        <f t="shared" si="1"/>
        <v>8.8000000000000007</v>
      </c>
      <c r="D40" s="18">
        <v>10</v>
      </c>
      <c r="E40" s="18">
        <v>10</v>
      </c>
      <c r="F40" s="18">
        <v>10</v>
      </c>
      <c r="G40" s="18">
        <v>10</v>
      </c>
      <c r="H40" s="18">
        <v>8</v>
      </c>
      <c r="I40" s="18">
        <v>10</v>
      </c>
      <c r="J40" s="18">
        <v>10</v>
      </c>
      <c r="K40" s="18">
        <v>10</v>
      </c>
      <c r="L40" s="18">
        <v>0</v>
      </c>
      <c r="M40" s="18">
        <v>10</v>
      </c>
      <c r="N40" s="24"/>
      <c r="O40" s="18" t="s">
        <v>164</v>
      </c>
    </row>
    <row r="41" spans="1:15" ht="16.5" customHeight="1" x14ac:dyDescent="0.3">
      <c r="A41" s="93">
        <v>40</v>
      </c>
      <c r="B41" s="93">
        <v>390906</v>
      </c>
      <c r="C41" s="141">
        <f t="shared" si="1"/>
        <v>0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24"/>
      <c r="O41" s="24"/>
    </row>
    <row r="42" spans="1:15" ht="16.5" customHeight="1" x14ac:dyDescent="0.3">
      <c r="A42" s="128">
        <v>41</v>
      </c>
      <c r="B42" s="128">
        <v>424663</v>
      </c>
      <c r="C42" s="135">
        <f t="shared" si="1"/>
        <v>0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</row>
    <row r="43" spans="1:15" ht="16.5" customHeight="1" x14ac:dyDescent="0.3">
      <c r="A43" s="93">
        <v>42</v>
      </c>
      <c r="B43" s="93">
        <v>902040</v>
      </c>
      <c r="C43" s="135">
        <f t="shared" si="1"/>
        <v>7.6</v>
      </c>
      <c r="D43" s="18">
        <v>10</v>
      </c>
      <c r="E43" s="18">
        <v>10</v>
      </c>
      <c r="F43" s="18">
        <v>8</v>
      </c>
      <c r="G43" s="18">
        <v>10</v>
      </c>
      <c r="H43" s="18">
        <v>10</v>
      </c>
      <c r="I43" s="18">
        <v>10</v>
      </c>
      <c r="J43" s="18">
        <v>10</v>
      </c>
      <c r="K43" s="18">
        <v>0</v>
      </c>
      <c r="L43" s="18">
        <v>0</v>
      </c>
      <c r="M43" s="18">
        <v>8</v>
      </c>
      <c r="N43" s="24"/>
      <c r="O43" s="24"/>
    </row>
    <row r="44" spans="1:15" ht="16.5" customHeight="1" x14ac:dyDescent="0.3">
      <c r="A44" s="93">
        <v>43</v>
      </c>
      <c r="B44" s="93">
        <v>424640</v>
      </c>
      <c r="C44" s="141">
        <f t="shared" si="1"/>
        <v>0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24"/>
      <c r="O44" s="24"/>
    </row>
    <row r="45" spans="1:15" ht="16.5" customHeight="1" x14ac:dyDescent="0.3">
      <c r="A45" s="93">
        <v>44</v>
      </c>
      <c r="B45" s="93">
        <v>424650</v>
      </c>
      <c r="C45" s="135">
        <f t="shared" si="1"/>
        <v>9.9</v>
      </c>
      <c r="D45" s="18">
        <v>10</v>
      </c>
      <c r="E45" s="18">
        <v>10</v>
      </c>
      <c r="F45" s="18">
        <v>10</v>
      </c>
      <c r="G45" s="18">
        <v>10</v>
      </c>
      <c r="H45" s="18">
        <v>10</v>
      </c>
      <c r="I45" s="18">
        <v>10</v>
      </c>
      <c r="J45" s="18">
        <v>10</v>
      </c>
      <c r="K45" s="18">
        <v>10</v>
      </c>
      <c r="L45" s="18">
        <v>10</v>
      </c>
      <c r="M45" s="18">
        <v>9</v>
      </c>
      <c r="N45" s="24"/>
      <c r="O45" s="24"/>
    </row>
    <row r="46" spans="1:15" ht="16.5" customHeight="1" x14ac:dyDescent="0.3">
      <c r="A46" s="93">
        <v>45</v>
      </c>
      <c r="B46" s="93">
        <v>424657</v>
      </c>
      <c r="C46" s="135">
        <f t="shared" si="1"/>
        <v>8.4</v>
      </c>
      <c r="D46" s="18">
        <v>10</v>
      </c>
      <c r="E46" s="18">
        <v>10</v>
      </c>
      <c r="F46" s="18">
        <v>9</v>
      </c>
      <c r="G46" s="18">
        <v>10</v>
      </c>
      <c r="H46" s="18">
        <v>10</v>
      </c>
      <c r="I46" s="18">
        <v>10</v>
      </c>
      <c r="J46" s="18">
        <v>10</v>
      </c>
      <c r="K46" s="18">
        <v>8</v>
      </c>
      <c r="L46" s="18">
        <v>0</v>
      </c>
      <c r="M46" s="18">
        <v>7</v>
      </c>
      <c r="N46" s="24"/>
      <c r="O46" s="24"/>
    </row>
    <row r="47" spans="1:15" ht="16.5" customHeight="1" x14ac:dyDescent="0.3">
      <c r="A47" s="93">
        <v>46</v>
      </c>
      <c r="B47" s="93">
        <v>902057</v>
      </c>
      <c r="C47" s="135">
        <f t="shared" si="1"/>
        <v>9.6</v>
      </c>
      <c r="D47" s="18">
        <v>10</v>
      </c>
      <c r="E47" s="18">
        <v>10</v>
      </c>
      <c r="F47" s="18">
        <v>10</v>
      </c>
      <c r="G47" s="18">
        <v>10</v>
      </c>
      <c r="H47" s="18">
        <v>10</v>
      </c>
      <c r="I47" s="18">
        <v>10</v>
      </c>
      <c r="J47" s="18">
        <v>10</v>
      </c>
      <c r="K47" s="18">
        <v>8</v>
      </c>
      <c r="L47" s="18">
        <v>10</v>
      </c>
      <c r="M47" s="18">
        <v>8</v>
      </c>
      <c r="N47" s="24"/>
      <c r="O47" s="24"/>
    </row>
    <row r="48" spans="1:15" ht="16.5" customHeight="1" x14ac:dyDescent="0.3">
      <c r="A48" s="93">
        <v>47</v>
      </c>
      <c r="B48" s="93">
        <v>424662</v>
      </c>
      <c r="C48" s="135">
        <f t="shared" si="1"/>
        <v>9.8000000000000007</v>
      </c>
      <c r="D48" s="18">
        <v>10</v>
      </c>
      <c r="E48" s="18">
        <v>10</v>
      </c>
      <c r="F48" s="18">
        <v>10</v>
      </c>
      <c r="G48" s="18">
        <v>10</v>
      </c>
      <c r="H48" s="18">
        <v>10</v>
      </c>
      <c r="I48" s="18">
        <v>10</v>
      </c>
      <c r="J48" s="18">
        <v>10</v>
      </c>
      <c r="K48" s="18">
        <v>8</v>
      </c>
      <c r="L48" s="18">
        <v>10</v>
      </c>
      <c r="M48" s="18">
        <v>10</v>
      </c>
      <c r="N48" s="24"/>
      <c r="O48" s="24"/>
    </row>
    <row r="49" spans="1:15" ht="16.5" customHeight="1" x14ac:dyDescent="0.3">
      <c r="A49" s="93">
        <v>48</v>
      </c>
      <c r="B49" s="93">
        <v>424645</v>
      </c>
      <c r="C49" s="135">
        <f t="shared" si="1"/>
        <v>7.3</v>
      </c>
      <c r="D49" s="18">
        <v>10</v>
      </c>
      <c r="E49" s="18">
        <v>10</v>
      </c>
      <c r="F49" s="18">
        <v>10</v>
      </c>
      <c r="G49" s="18">
        <v>8</v>
      </c>
      <c r="H49" s="18">
        <v>10</v>
      </c>
      <c r="I49" s="18">
        <v>10</v>
      </c>
      <c r="J49" s="18">
        <v>10</v>
      </c>
      <c r="K49" s="18">
        <v>0</v>
      </c>
      <c r="L49" s="18">
        <v>0</v>
      </c>
      <c r="M49" s="18">
        <v>5</v>
      </c>
      <c r="N49" s="24"/>
      <c r="O49" s="2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F7" sqref="F7"/>
    </sheetView>
  </sheetViews>
  <sheetFormatPr defaultColWidth="8.69140625" defaultRowHeight="16.5" customHeight="1" x14ac:dyDescent="0.3"/>
  <cols>
    <col min="1" max="1" width="2.69140625" style="143" customWidth="1"/>
    <col min="2" max="2" width="6.3828125" style="143" customWidth="1"/>
    <col min="3" max="3" width="8.3828125" style="143" customWidth="1"/>
    <col min="4" max="14" width="5.23046875" style="143" customWidth="1"/>
    <col min="15" max="15" width="14.921875" style="143" customWidth="1"/>
    <col min="16" max="255" width="8.69140625" style="143" customWidth="1"/>
  </cols>
  <sheetData>
    <row r="1" spans="1:15" ht="16.5" customHeight="1" x14ac:dyDescent="0.3">
      <c r="A1" s="91"/>
      <c r="B1" s="92" t="s">
        <v>0</v>
      </c>
      <c r="C1" s="92" t="s">
        <v>78</v>
      </c>
      <c r="D1" s="112">
        <v>22</v>
      </c>
      <c r="E1" s="112">
        <v>25</v>
      </c>
      <c r="F1" s="112">
        <v>34</v>
      </c>
      <c r="G1" s="112">
        <v>37</v>
      </c>
      <c r="H1" s="112">
        <v>41</v>
      </c>
      <c r="I1" s="112">
        <v>7</v>
      </c>
      <c r="J1" s="112">
        <v>10</v>
      </c>
      <c r="K1" s="112">
        <v>13</v>
      </c>
      <c r="L1" s="112">
        <v>33</v>
      </c>
      <c r="M1" s="112">
        <v>45</v>
      </c>
      <c r="N1" s="112" t="s">
        <v>165</v>
      </c>
      <c r="O1" s="112" t="s">
        <v>162</v>
      </c>
    </row>
    <row r="2" spans="1:15" ht="16.5" customHeight="1" x14ac:dyDescent="0.3">
      <c r="A2" s="93">
        <v>1</v>
      </c>
      <c r="B2" s="93">
        <v>424415</v>
      </c>
      <c r="C2" s="144">
        <v>8.4</v>
      </c>
      <c r="D2" s="18">
        <v>9</v>
      </c>
      <c r="E2" s="18">
        <v>10</v>
      </c>
      <c r="F2" s="18">
        <v>10</v>
      </c>
      <c r="G2" s="18">
        <v>7</v>
      </c>
      <c r="H2" s="18">
        <v>5</v>
      </c>
      <c r="I2" s="18">
        <v>10</v>
      </c>
      <c r="J2" s="18">
        <v>0</v>
      </c>
      <c r="K2" s="18">
        <v>10</v>
      </c>
      <c r="L2" s="18">
        <v>10</v>
      </c>
      <c r="M2" s="18">
        <v>8</v>
      </c>
      <c r="N2" s="18">
        <v>5</v>
      </c>
      <c r="O2" s="24"/>
    </row>
    <row r="3" spans="1:15" ht="16.5" customHeight="1" x14ac:dyDescent="0.3">
      <c r="A3" s="93">
        <v>2</v>
      </c>
      <c r="B3" s="93">
        <v>424642</v>
      </c>
      <c r="C3" s="144">
        <v>9.4</v>
      </c>
      <c r="D3" s="18">
        <v>8</v>
      </c>
      <c r="E3" s="18">
        <v>10</v>
      </c>
      <c r="F3" s="18">
        <v>10</v>
      </c>
      <c r="G3" s="18">
        <v>10</v>
      </c>
      <c r="H3" s="18">
        <v>10</v>
      </c>
      <c r="I3" s="18">
        <v>10</v>
      </c>
      <c r="J3" s="18">
        <v>10</v>
      </c>
      <c r="K3" s="18">
        <v>10</v>
      </c>
      <c r="L3" s="18">
        <v>8</v>
      </c>
      <c r="M3" s="18">
        <v>8</v>
      </c>
      <c r="N3" s="24"/>
      <c r="O3" s="24"/>
    </row>
    <row r="4" spans="1:15" ht="16.5" customHeight="1" x14ac:dyDescent="0.3">
      <c r="A4" s="93">
        <v>3</v>
      </c>
      <c r="B4" s="93">
        <v>424646</v>
      </c>
      <c r="C4" s="144">
        <v>9</v>
      </c>
      <c r="D4" s="18">
        <v>10</v>
      </c>
      <c r="E4" s="18">
        <v>10</v>
      </c>
      <c r="F4" s="18">
        <v>5</v>
      </c>
      <c r="G4" s="18">
        <v>5</v>
      </c>
      <c r="H4" s="18">
        <v>10</v>
      </c>
      <c r="I4" s="18">
        <v>10</v>
      </c>
      <c r="J4" s="18">
        <v>10</v>
      </c>
      <c r="K4" s="18">
        <v>10</v>
      </c>
      <c r="L4" s="18">
        <v>10</v>
      </c>
      <c r="M4" s="18">
        <v>10</v>
      </c>
      <c r="N4" s="24"/>
      <c r="O4" s="24"/>
    </row>
    <row r="5" spans="1:15" ht="16.5" customHeight="1" x14ac:dyDescent="0.3">
      <c r="A5" s="93">
        <v>4</v>
      </c>
      <c r="B5" s="93">
        <v>424643</v>
      </c>
      <c r="C5" s="144">
        <v>9.1999999999999993</v>
      </c>
      <c r="D5" s="18">
        <v>9</v>
      </c>
      <c r="E5" s="18">
        <v>8</v>
      </c>
      <c r="F5" s="18">
        <v>10</v>
      </c>
      <c r="G5" s="18">
        <v>10</v>
      </c>
      <c r="H5" s="18">
        <v>10</v>
      </c>
      <c r="I5" s="18">
        <v>10</v>
      </c>
      <c r="J5" s="18">
        <v>10</v>
      </c>
      <c r="K5" s="18">
        <v>8</v>
      </c>
      <c r="L5" s="18">
        <v>10</v>
      </c>
      <c r="M5" s="18">
        <v>7</v>
      </c>
      <c r="N5" s="24"/>
      <c r="O5" s="24"/>
    </row>
    <row r="6" spans="1:15" ht="16.5" customHeight="1" x14ac:dyDescent="0.3">
      <c r="A6" s="93">
        <v>5</v>
      </c>
      <c r="B6" s="93">
        <v>313542</v>
      </c>
      <c r="C6" s="144">
        <v>8.8000000000000007</v>
      </c>
      <c r="D6" s="18">
        <v>9</v>
      </c>
      <c r="E6" s="18">
        <v>10</v>
      </c>
      <c r="F6" s="18">
        <v>10</v>
      </c>
      <c r="G6" s="18">
        <v>7</v>
      </c>
      <c r="H6" s="18">
        <v>8</v>
      </c>
      <c r="I6" s="18">
        <v>4</v>
      </c>
      <c r="J6" s="18">
        <v>10</v>
      </c>
      <c r="K6" s="18">
        <v>10</v>
      </c>
      <c r="L6" s="18">
        <v>10</v>
      </c>
      <c r="M6" s="18">
        <v>10</v>
      </c>
      <c r="N6" s="24"/>
      <c r="O6" s="24"/>
    </row>
    <row r="7" spans="1:15" ht="16.5" customHeight="1" x14ac:dyDescent="0.3">
      <c r="A7" s="93">
        <v>6</v>
      </c>
      <c r="B7" s="93">
        <v>280236</v>
      </c>
      <c r="C7" s="144">
        <v>6.4</v>
      </c>
      <c r="D7" s="18">
        <v>9</v>
      </c>
      <c r="E7" s="18">
        <v>8</v>
      </c>
      <c r="F7" s="18">
        <v>5</v>
      </c>
      <c r="G7" s="18">
        <v>5</v>
      </c>
      <c r="H7" s="18">
        <v>5</v>
      </c>
      <c r="I7" s="18">
        <v>5</v>
      </c>
      <c r="J7" s="18">
        <v>10</v>
      </c>
      <c r="K7" s="18">
        <v>10</v>
      </c>
      <c r="L7" s="18">
        <v>7</v>
      </c>
      <c r="M7" s="110"/>
      <c r="N7" s="24"/>
      <c r="O7" s="24"/>
    </row>
    <row r="8" spans="1:15" ht="16.5" customHeight="1" x14ac:dyDescent="0.3">
      <c r="A8" s="93">
        <v>7</v>
      </c>
      <c r="B8" s="93">
        <v>415121</v>
      </c>
      <c r="C8" s="144">
        <v>5.7</v>
      </c>
      <c r="D8" s="18">
        <v>6</v>
      </c>
      <c r="E8" s="110"/>
      <c r="F8" s="18">
        <v>10</v>
      </c>
      <c r="G8" s="18">
        <v>8</v>
      </c>
      <c r="H8" s="18">
        <v>0</v>
      </c>
      <c r="I8" s="18">
        <v>8</v>
      </c>
      <c r="J8" s="110"/>
      <c r="K8" s="18">
        <v>10</v>
      </c>
      <c r="L8" s="18">
        <v>10</v>
      </c>
      <c r="M8" s="110"/>
      <c r="N8" s="18">
        <v>5</v>
      </c>
      <c r="O8" s="24"/>
    </row>
    <row r="9" spans="1:15" ht="16.5" customHeight="1" x14ac:dyDescent="0.3">
      <c r="A9" s="93">
        <v>8</v>
      </c>
      <c r="B9" s="93">
        <v>380027</v>
      </c>
      <c r="C9" s="144">
        <v>8.5</v>
      </c>
      <c r="D9" s="18">
        <v>8</v>
      </c>
      <c r="E9" s="18">
        <v>10</v>
      </c>
      <c r="F9" s="18">
        <v>10</v>
      </c>
      <c r="G9" s="18">
        <v>5</v>
      </c>
      <c r="H9" s="18">
        <v>10</v>
      </c>
      <c r="I9" s="18">
        <v>3</v>
      </c>
      <c r="J9" s="18">
        <v>7</v>
      </c>
      <c r="K9" s="18">
        <v>10</v>
      </c>
      <c r="L9" s="18">
        <v>8</v>
      </c>
      <c r="M9" s="18">
        <v>8</v>
      </c>
      <c r="N9" s="18">
        <v>6</v>
      </c>
      <c r="O9" s="24"/>
    </row>
    <row r="10" spans="1:15" ht="16.5" customHeight="1" x14ac:dyDescent="0.3">
      <c r="A10" s="93">
        <v>9</v>
      </c>
      <c r="B10" s="93">
        <v>424661</v>
      </c>
      <c r="C10" s="144">
        <v>8.6999999999999993</v>
      </c>
      <c r="D10" s="18">
        <v>5</v>
      </c>
      <c r="E10" s="18">
        <v>10</v>
      </c>
      <c r="F10" s="18">
        <v>10</v>
      </c>
      <c r="G10" s="18">
        <v>10</v>
      </c>
      <c r="H10" s="18">
        <v>10</v>
      </c>
      <c r="I10" s="18">
        <v>5</v>
      </c>
      <c r="J10" s="18">
        <v>10</v>
      </c>
      <c r="K10" s="18">
        <v>10</v>
      </c>
      <c r="L10" s="18">
        <v>5</v>
      </c>
      <c r="M10" s="18">
        <v>6</v>
      </c>
      <c r="N10" s="18">
        <v>6</v>
      </c>
      <c r="O10" s="24"/>
    </row>
    <row r="11" spans="1:15" ht="16.5" customHeight="1" x14ac:dyDescent="0.3">
      <c r="A11" s="93">
        <v>10</v>
      </c>
      <c r="B11" s="93">
        <v>424638</v>
      </c>
      <c r="C11" s="144">
        <v>9.9</v>
      </c>
      <c r="D11" s="18">
        <v>8</v>
      </c>
      <c r="E11" s="18">
        <v>8</v>
      </c>
      <c r="F11" s="18">
        <v>10</v>
      </c>
      <c r="G11" s="18">
        <v>8</v>
      </c>
      <c r="H11" s="18">
        <v>10</v>
      </c>
      <c r="I11" s="18">
        <v>10</v>
      </c>
      <c r="J11" s="18">
        <v>10</v>
      </c>
      <c r="K11" s="18">
        <v>10</v>
      </c>
      <c r="L11" s="18">
        <v>10</v>
      </c>
      <c r="M11" s="18">
        <v>5</v>
      </c>
      <c r="N11" s="18">
        <v>10</v>
      </c>
      <c r="O11" s="24"/>
    </row>
    <row r="12" spans="1:15" ht="16.5" customHeight="1" x14ac:dyDescent="0.3">
      <c r="A12" s="93">
        <v>11</v>
      </c>
      <c r="B12" s="93">
        <v>424660</v>
      </c>
      <c r="C12" s="144">
        <v>10.8</v>
      </c>
      <c r="D12" s="18">
        <v>10</v>
      </c>
      <c r="E12" s="18">
        <v>10</v>
      </c>
      <c r="F12" s="18">
        <v>10</v>
      </c>
      <c r="G12" s="18">
        <v>8</v>
      </c>
      <c r="H12" s="18">
        <v>10</v>
      </c>
      <c r="I12" s="18">
        <v>10</v>
      </c>
      <c r="J12" s="18">
        <v>10</v>
      </c>
      <c r="K12" s="18">
        <v>10</v>
      </c>
      <c r="L12" s="18">
        <v>10</v>
      </c>
      <c r="M12" s="18">
        <v>10</v>
      </c>
      <c r="N12" s="18">
        <v>10</v>
      </c>
      <c r="O12" s="24"/>
    </row>
    <row r="13" spans="1:15" ht="16.5" customHeight="1" x14ac:dyDescent="0.3">
      <c r="A13" s="93">
        <v>12</v>
      </c>
      <c r="B13" s="93">
        <v>424639</v>
      </c>
      <c r="C13" s="144">
        <v>7.7</v>
      </c>
      <c r="D13" s="18">
        <v>8</v>
      </c>
      <c r="E13" s="18">
        <v>10</v>
      </c>
      <c r="F13" s="18">
        <v>0</v>
      </c>
      <c r="G13" s="18">
        <v>7</v>
      </c>
      <c r="H13" s="18">
        <v>10</v>
      </c>
      <c r="I13" s="18">
        <v>5</v>
      </c>
      <c r="J13" s="18">
        <v>10</v>
      </c>
      <c r="K13" s="18">
        <v>10</v>
      </c>
      <c r="L13" s="18">
        <v>10</v>
      </c>
      <c r="M13" s="18">
        <v>7</v>
      </c>
      <c r="N13" s="24"/>
      <c r="O13" s="24"/>
    </row>
    <row r="14" spans="1:15" ht="16.5" customHeight="1" x14ac:dyDescent="0.3">
      <c r="A14" s="93">
        <v>13</v>
      </c>
      <c r="B14" s="93">
        <v>424653</v>
      </c>
      <c r="C14" s="144">
        <v>10</v>
      </c>
      <c r="D14" s="18">
        <v>7</v>
      </c>
      <c r="E14" s="18">
        <v>10</v>
      </c>
      <c r="F14" s="18">
        <v>8</v>
      </c>
      <c r="G14" s="18">
        <v>10</v>
      </c>
      <c r="H14" s="18">
        <v>10</v>
      </c>
      <c r="I14" s="18">
        <v>10</v>
      </c>
      <c r="J14" s="18">
        <v>10</v>
      </c>
      <c r="K14" s="18">
        <v>10</v>
      </c>
      <c r="L14" s="18">
        <v>10</v>
      </c>
      <c r="M14" s="18">
        <v>10</v>
      </c>
      <c r="N14" s="18">
        <v>5</v>
      </c>
      <c r="O14" s="24"/>
    </row>
    <row r="15" spans="1:15" ht="16.5" customHeight="1" x14ac:dyDescent="0.3">
      <c r="A15" s="93">
        <v>14</v>
      </c>
      <c r="B15" s="93">
        <v>311640</v>
      </c>
      <c r="C15" s="145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24"/>
    </row>
    <row r="16" spans="1:15" ht="16.5" customHeight="1" x14ac:dyDescent="0.3">
      <c r="A16" s="93">
        <v>15</v>
      </c>
      <c r="B16" s="93">
        <v>424641</v>
      </c>
      <c r="C16" s="144">
        <v>8.8000000000000007</v>
      </c>
      <c r="D16" s="18">
        <v>9</v>
      </c>
      <c r="E16" s="18">
        <v>10</v>
      </c>
      <c r="F16" s="18">
        <v>10</v>
      </c>
      <c r="G16" s="18">
        <v>8</v>
      </c>
      <c r="H16" s="18">
        <v>4</v>
      </c>
      <c r="I16" s="18">
        <v>10</v>
      </c>
      <c r="J16" s="18">
        <v>7</v>
      </c>
      <c r="K16" s="18">
        <v>10</v>
      </c>
      <c r="L16" s="18">
        <v>10</v>
      </c>
      <c r="M16" s="18">
        <v>10</v>
      </c>
      <c r="N16" s="24"/>
      <c r="O16" s="24"/>
    </row>
    <row r="17" spans="1:15" ht="16.5" customHeight="1" x14ac:dyDescent="0.3">
      <c r="A17" s="93">
        <v>16</v>
      </c>
      <c r="B17" s="93">
        <v>424622</v>
      </c>
      <c r="C17" s="144">
        <v>5.5</v>
      </c>
      <c r="D17" s="18">
        <v>9</v>
      </c>
      <c r="E17" s="18">
        <v>3</v>
      </c>
      <c r="F17" s="18">
        <v>7</v>
      </c>
      <c r="G17" s="18">
        <v>8</v>
      </c>
      <c r="H17" s="18">
        <v>3</v>
      </c>
      <c r="I17" s="18">
        <v>5</v>
      </c>
      <c r="J17" s="18">
        <v>6</v>
      </c>
      <c r="K17" s="18">
        <v>7</v>
      </c>
      <c r="L17" s="18">
        <v>7</v>
      </c>
      <c r="M17" s="24"/>
      <c r="N17" s="24"/>
      <c r="O17" s="24"/>
    </row>
    <row r="18" spans="1:15" ht="16.5" customHeight="1" x14ac:dyDescent="0.3">
      <c r="A18" s="93">
        <v>17</v>
      </c>
      <c r="B18" s="93">
        <v>424649</v>
      </c>
      <c r="C18" s="144">
        <v>10.6</v>
      </c>
      <c r="D18" s="18">
        <v>8</v>
      </c>
      <c r="E18" s="18">
        <v>10</v>
      </c>
      <c r="F18" s="18">
        <v>10</v>
      </c>
      <c r="G18" s="18">
        <v>8</v>
      </c>
      <c r="H18" s="18">
        <v>10</v>
      </c>
      <c r="I18" s="18">
        <v>10</v>
      </c>
      <c r="J18" s="18">
        <v>10</v>
      </c>
      <c r="K18" s="18">
        <v>10</v>
      </c>
      <c r="L18" s="18">
        <v>10</v>
      </c>
      <c r="M18" s="18">
        <v>10</v>
      </c>
      <c r="N18" s="18">
        <v>10</v>
      </c>
      <c r="O18" s="24"/>
    </row>
    <row r="19" spans="1:15" ht="16.5" customHeight="1" x14ac:dyDescent="0.3">
      <c r="A19" s="93">
        <v>18</v>
      </c>
      <c r="B19" s="93">
        <v>424656</v>
      </c>
      <c r="C19" s="145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24"/>
    </row>
    <row r="20" spans="1:15" ht="16.5" customHeight="1" x14ac:dyDescent="0.3">
      <c r="A20" s="93">
        <v>19</v>
      </c>
      <c r="B20" s="93">
        <v>424621</v>
      </c>
      <c r="C20" s="144">
        <v>6.7</v>
      </c>
      <c r="D20" s="18">
        <v>8</v>
      </c>
      <c r="E20" s="18">
        <v>8</v>
      </c>
      <c r="F20" s="18">
        <v>0</v>
      </c>
      <c r="G20" s="18">
        <v>5</v>
      </c>
      <c r="H20" s="18">
        <v>10</v>
      </c>
      <c r="I20" s="18">
        <v>6</v>
      </c>
      <c r="J20" s="18">
        <v>10</v>
      </c>
      <c r="K20" s="18">
        <v>10</v>
      </c>
      <c r="L20" s="18">
        <v>10</v>
      </c>
      <c r="M20" s="18">
        <v>0</v>
      </c>
      <c r="N20" s="24"/>
      <c r="O20" s="24"/>
    </row>
    <row r="21" spans="1:15" ht="16.5" customHeight="1" x14ac:dyDescent="0.3">
      <c r="A21" s="93">
        <v>20</v>
      </c>
      <c r="B21" s="93">
        <v>312734</v>
      </c>
      <c r="C21" s="145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4"/>
    </row>
    <row r="22" spans="1:15" ht="16.5" customHeight="1" x14ac:dyDescent="0.3">
      <c r="A22" s="93">
        <v>21</v>
      </c>
      <c r="B22" s="93">
        <v>255300</v>
      </c>
      <c r="C22" s="144">
        <v>9.1999999999999993</v>
      </c>
      <c r="D22" s="18">
        <v>9</v>
      </c>
      <c r="E22" s="18">
        <v>10</v>
      </c>
      <c r="F22" s="18">
        <v>10</v>
      </c>
      <c r="G22" s="18">
        <v>8</v>
      </c>
      <c r="H22" s="18">
        <v>10</v>
      </c>
      <c r="I22" s="18">
        <v>10</v>
      </c>
      <c r="J22" s="18">
        <v>10</v>
      </c>
      <c r="K22" s="18">
        <v>5</v>
      </c>
      <c r="L22" s="18">
        <v>10</v>
      </c>
      <c r="M22" s="18">
        <v>10</v>
      </c>
      <c r="N22" s="24"/>
      <c r="O22" s="24"/>
    </row>
    <row r="23" spans="1:15" ht="16.5" customHeight="1" x14ac:dyDescent="0.3">
      <c r="A23" s="93">
        <v>22</v>
      </c>
      <c r="B23" s="93">
        <v>313290</v>
      </c>
      <c r="C23" s="144">
        <v>3.8</v>
      </c>
      <c r="D23" s="18">
        <v>6</v>
      </c>
      <c r="E23" s="18">
        <v>2</v>
      </c>
      <c r="F23" s="18">
        <v>10</v>
      </c>
      <c r="G23" s="18">
        <v>0</v>
      </c>
      <c r="H23" s="18">
        <v>5</v>
      </c>
      <c r="I23" s="18">
        <v>5</v>
      </c>
      <c r="J23" s="18">
        <v>0</v>
      </c>
      <c r="K23" s="18">
        <v>0</v>
      </c>
      <c r="L23" s="18">
        <v>10</v>
      </c>
      <c r="M23" s="24"/>
      <c r="N23" s="24"/>
      <c r="O23" s="24"/>
    </row>
    <row r="24" spans="1:15" ht="16.5" customHeight="1" x14ac:dyDescent="0.3">
      <c r="A24" s="93">
        <v>23</v>
      </c>
      <c r="B24" s="93">
        <v>311911</v>
      </c>
      <c r="C24" s="146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24"/>
    </row>
    <row r="25" spans="1:15" ht="16.5" customHeight="1" x14ac:dyDescent="0.3">
      <c r="A25" s="93">
        <v>24</v>
      </c>
      <c r="B25" s="93">
        <v>312523</v>
      </c>
      <c r="C25" s="144">
        <v>2.2999999999999998</v>
      </c>
      <c r="D25" s="18">
        <v>4</v>
      </c>
      <c r="E25" s="18">
        <v>3</v>
      </c>
      <c r="F25" s="18">
        <v>0</v>
      </c>
      <c r="G25" s="18">
        <v>1</v>
      </c>
      <c r="H25" s="18">
        <v>5</v>
      </c>
      <c r="I25" s="18">
        <v>5</v>
      </c>
      <c r="J25" s="24"/>
      <c r="K25" s="18">
        <v>0</v>
      </c>
      <c r="L25" s="18">
        <v>5</v>
      </c>
      <c r="M25" s="24"/>
      <c r="N25" s="24"/>
      <c r="O25" s="24"/>
    </row>
    <row r="26" spans="1:15" ht="16.5" customHeight="1" x14ac:dyDescent="0.3">
      <c r="A26" s="93">
        <v>25</v>
      </c>
      <c r="B26" s="93">
        <v>312695</v>
      </c>
      <c r="C26" s="144">
        <v>8.9</v>
      </c>
      <c r="D26" s="18">
        <v>10</v>
      </c>
      <c r="E26" s="18">
        <v>10</v>
      </c>
      <c r="F26" s="18">
        <v>10</v>
      </c>
      <c r="G26" s="18">
        <v>7</v>
      </c>
      <c r="H26" s="18">
        <v>10</v>
      </c>
      <c r="I26" s="18">
        <v>10</v>
      </c>
      <c r="J26" s="18">
        <v>9</v>
      </c>
      <c r="K26" s="18">
        <v>10</v>
      </c>
      <c r="L26" s="18">
        <v>5</v>
      </c>
      <c r="M26" s="18">
        <v>8</v>
      </c>
      <c r="N26" s="24"/>
      <c r="O26" s="24"/>
    </row>
    <row r="27" spans="1:15" ht="16.5" customHeight="1" x14ac:dyDescent="0.3">
      <c r="A27" s="128">
        <v>26</v>
      </c>
      <c r="B27" s="128">
        <v>424630</v>
      </c>
      <c r="C27" s="146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ht="16.5" customHeight="1" x14ac:dyDescent="0.3">
      <c r="A28" s="93">
        <v>27</v>
      </c>
      <c r="B28" s="93">
        <v>424637</v>
      </c>
      <c r="C28" s="144">
        <v>5.8</v>
      </c>
      <c r="D28" s="18">
        <v>8</v>
      </c>
      <c r="E28" s="18">
        <v>10</v>
      </c>
      <c r="F28" s="18">
        <v>10</v>
      </c>
      <c r="G28" s="110"/>
      <c r="H28" s="18">
        <v>5</v>
      </c>
      <c r="I28" s="18">
        <v>5</v>
      </c>
      <c r="J28" s="18">
        <v>0</v>
      </c>
      <c r="K28" s="18">
        <v>10</v>
      </c>
      <c r="L28" s="18">
        <v>10</v>
      </c>
      <c r="M28" s="24"/>
      <c r="N28" s="24"/>
      <c r="O28" s="24"/>
    </row>
    <row r="29" spans="1:15" ht="16.5" customHeight="1" x14ac:dyDescent="0.3">
      <c r="A29" s="93">
        <v>28</v>
      </c>
      <c r="B29" s="93">
        <v>312637</v>
      </c>
      <c r="C29" s="144">
        <v>7.3</v>
      </c>
      <c r="D29" s="18">
        <v>8</v>
      </c>
      <c r="E29" s="18">
        <v>10</v>
      </c>
      <c r="F29" s="18">
        <v>0</v>
      </c>
      <c r="G29" s="18">
        <v>10</v>
      </c>
      <c r="H29" s="18">
        <v>10</v>
      </c>
      <c r="I29" s="18">
        <v>10</v>
      </c>
      <c r="J29" s="18">
        <v>10</v>
      </c>
      <c r="K29" s="18">
        <v>5</v>
      </c>
      <c r="L29" s="18">
        <v>10</v>
      </c>
      <c r="M29" s="18">
        <v>0</v>
      </c>
      <c r="N29" s="24"/>
      <c r="O29" s="24"/>
    </row>
    <row r="30" spans="1:15" ht="16.5" customHeight="1" x14ac:dyDescent="0.3">
      <c r="A30" s="93">
        <v>29</v>
      </c>
      <c r="B30" s="93">
        <v>424634</v>
      </c>
      <c r="C30" s="144">
        <v>5.9</v>
      </c>
      <c r="D30" s="18">
        <v>8</v>
      </c>
      <c r="E30" s="18">
        <v>8</v>
      </c>
      <c r="F30" s="18">
        <v>5</v>
      </c>
      <c r="G30" s="18">
        <v>3</v>
      </c>
      <c r="H30" s="18">
        <v>5</v>
      </c>
      <c r="I30" s="18">
        <v>0</v>
      </c>
      <c r="J30" s="18">
        <v>10</v>
      </c>
      <c r="K30" s="18">
        <v>10</v>
      </c>
      <c r="L30" s="18">
        <v>10</v>
      </c>
      <c r="M30" s="24"/>
      <c r="N30" s="24"/>
      <c r="O30" s="24"/>
    </row>
    <row r="31" spans="1:15" ht="16.5" customHeight="1" x14ac:dyDescent="0.3">
      <c r="A31" s="93">
        <v>30</v>
      </c>
      <c r="B31" s="93">
        <v>424655</v>
      </c>
      <c r="C31" s="14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6.5" customHeight="1" x14ac:dyDescent="0.3">
      <c r="A32" s="93">
        <v>31</v>
      </c>
      <c r="B32" s="93">
        <v>424659</v>
      </c>
      <c r="C32" s="144">
        <v>10</v>
      </c>
      <c r="D32" s="18">
        <v>10</v>
      </c>
      <c r="E32" s="18">
        <v>10</v>
      </c>
      <c r="F32" s="18">
        <v>10</v>
      </c>
      <c r="G32" s="18">
        <v>10</v>
      </c>
      <c r="H32" s="18">
        <v>10</v>
      </c>
      <c r="I32" s="18">
        <v>10</v>
      </c>
      <c r="J32" s="18">
        <v>10</v>
      </c>
      <c r="K32" s="18">
        <v>10</v>
      </c>
      <c r="L32" s="18">
        <v>10</v>
      </c>
      <c r="M32" s="18">
        <v>10</v>
      </c>
      <c r="N32" s="24"/>
      <c r="O32" s="24"/>
    </row>
    <row r="33" spans="1:15" ht="16.5" customHeight="1" x14ac:dyDescent="0.3">
      <c r="A33" s="93">
        <v>32</v>
      </c>
      <c r="B33" s="93">
        <v>255010</v>
      </c>
      <c r="C33" s="145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24"/>
    </row>
    <row r="34" spans="1:15" ht="16.5" customHeight="1" x14ac:dyDescent="0.3">
      <c r="A34" s="93">
        <v>33</v>
      </c>
      <c r="B34" s="93">
        <v>424658</v>
      </c>
      <c r="C34" s="144">
        <v>7.9</v>
      </c>
      <c r="D34" s="18">
        <v>9</v>
      </c>
      <c r="E34" s="18">
        <v>10</v>
      </c>
      <c r="F34" s="18">
        <v>10</v>
      </c>
      <c r="G34" s="18">
        <v>10</v>
      </c>
      <c r="H34" s="18">
        <v>10</v>
      </c>
      <c r="I34" s="18">
        <v>5</v>
      </c>
      <c r="J34" s="18">
        <v>0</v>
      </c>
      <c r="K34" s="18">
        <v>10</v>
      </c>
      <c r="L34" s="18">
        <v>5</v>
      </c>
      <c r="M34" s="18">
        <v>10</v>
      </c>
      <c r="N34" s="24"/>
      <c r="O34" s="24"/>
    </row>
    <row r="35" spans="1:15" ht="16.5" customHeight="1" x14ac:dyDescent="0.3">
      <c r="A35" s="93">
        <v>34</v>
      </c>
      <c r="B35" s="93">
        <v>424647</v>
      </c>
      <c r="C35" s="144">
        <v>8.6999999999999993</v>
      </c>
      <c r="D35" s="18">
        <v>10</v>
      </c>
      <c r="E35" s="18">
        <v>10</v>
      </c>
      <c r="F35" s="18">
        <v>10</v>
      </c>
      <c r="G35" s="18">
        <v>8</v>
      </c>
      <c r="H35" s="18">
        <v>10</v>
      </c>
      <c r="I35" s="18">
        <v>5</v>
      </c>
      <c r="J35" s="18">
        <v>7</v>
      </c>
      <c r="K35" s="18">
        <v>10</v>
      </c>
      <c r="L35" s="18">
        <v>7</v>
      </c>
      <c r="M35" s="18">
        <v>10</v>
      </c>
      <c r="N35" s="24"/>
      <c r="O35" s="24"/>
    </row>
    <row r="36" spans="1:15" ht="16.5" customHeight="1" x14ac:dyDescent="0.3">
      <c r="A36" s="93">
        <v>35</v>
      </c>
      <c r="B36" s="93">
        <v>343515</v>
      </c>
      <c r="C36" s="145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24"/>
    </row>
    <row r="37" spans="1:15" ht="16.5" customHeight="1" x14ac:dyDescent="0.3">
      <c r="A37" s="93">
        <v>36</v>
      </c>
      <c r="B37" s="93">
        <v>433931</v>
      </c>
      <c r="C37" s="144">
        <v>8.1</v>
      </c>
      <c r="D37" s="18">
        <v>9</v>
      </c>
      <c r="E37" s="18">
        <v>8</v>
      </c>
      <c r="F37" s="18">
        <v>10</v>
      </c>
      <c r="G37" s="18">
        <v>6</v>
      </c>
      <c r="H37" s="18">
        <v>10</v>
      </c>
      <c r="I37" s="18">
        <v>8</v>
      </c>
      <c r="J37" s="18">
        <v>10</v>
      </c>
      <c r="K37" s="18">
        <v>10</v>
      </c>
      <c r="L37" s="18">
        <v>10</v>
      </c>
      <c r="M37" s="18">
        <v>0</v>
      </c>
      <c r="N37" s="24"/>
      <c r="O37" s="24"/>
    </row>
    <row r="38" spans="1:15" ht="16.5" customHeight="1" x14ac:dyDescent="0.3">
      <c r="A38" s="128">
        <v>37</v>
      </c>
      <c r="B38" s="95"/>
      <c r="C38" s="146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1:15" ht="16.5" customHeight="1" x14ac:dyDescent="0.3">
      <c r="A39" s="93">
        <v>38</v>
      </c>
      <c r="B39" s="93">
        <v>415460</v>
      </c>
      <c r="C39" s="144">
        <v>10.8</v>
      </c>
      <c r="D39" s="18">
        <v>10</v>
      </c>
      <c r="E39" s="18">
        <v>10</v>
      </c>
      <c r="F39" s="18">
        <v>10</v>
      </c>
      <c r="G39" s="18">
        <v>8</v>
      </c>
      <c r="H39" s="18">
        <v>10</v>
      </c>
      <c r="I39" s="18">
        <v>10</v>
      </c>
      <c r="J39" s="18">
        <v>10</v>
      </c>
      <c r="K39" s="18">
        <v>10</v>
      </c>
      <c r="L39" s="18">
        <v>10</v>
      </c>
      <c r="M39" s="18">
        <v>10</v>
      </c>
      <c r="N39" s="18">
        <v>10</v>
      </c>
      <c r="O39" s="24"/>
    </row>
    <row r="40" spans="1:15" ht="16.5" customHeight="1" x14ac:dyDescent="0.3">
      <c r="A40" s="93">
        <v>39</v>
      </c>
      <c r="B40" s="93">
        <v>415465</v>
      </c>
      <c r="C40" s="144">
        <v>10.9</v>
      </c>
      <c r="D40" s="18">
        <v>9</v>
      </c>
      <c r="E40" s="18">
        <v>10</v>
      </c>
      <c r="F40" s="18">
        <v>10</v>
      </c>
      <c r="G40" s="18">
        <v>10</v>
      </c>
      <c r="H40" s="18">
        <v>10</v>
      </c>
      <c r="I40" s="18">
        <v>10</v>
      </c>
      <c r="J40" s="18">
        <v>10</v>
      </c>
      <c r="K40" s="18">
        <v>10</v>
      </c>
      <c r="L40" s="18">
        <v>10</v>
      </c>
      <c r="M40" s="18">
        <v>10</v>
      </c>
      <c r="N40" s="18">
        <v>10</v>
      </c>
      <c r="O40" s="24"/>
    </row>
    <row r="41" spans="1:15" ht="16.5" customHeight="1" x14ac:dyDescent="0.3">
      <c r="A41" s="93">
        <v>40</v>
      </c>
      <c r="B41" s="93">
        <v>390906</v>
      </c>
      <c r="C41" s="144">
        <v>3.9</v>
      </c>
      <c r="D41" s="18">
        <v>4</v>
      </c>
      <c r="E41" s="18">
        <v>3</v>
      </c>
      <c r="F41" s="18">
        <v>0</v>
      </c>
      <c r="G41" s="18">
        <v>2</v>
      </c>
      <c r="H41" s="18">
        <v>5</v>
      </c>
      <c r="I41" s="18">
        <v>7</v>
      </c>
      <c r="J41" s="18">
        <v>8</v>
      </c>
      <c r="K41" s="18">
        <v>4</v>
      </c>
      <c r="L41" s="18">
        <v>6</v>
      </c>
      <c r="M41" s="18">
        <v>0</v>
      </c>
      <c r="N41" s="24"/>
      <c r="O41" s="24"/>
    </row>
    <row r="42" spans="1:15" ht="16.5" customHeight="1" x14ac:dyDescent="0.3">
      <c r="A42" s="128">
        <v>41</v>
      </c>
      <c r="B42" s="128">
        <v>424663</v>
      </c>
      <c r="C42" s="146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6.5" customHeight="1" x14ac:dyDescent="0.3">
      <c r="A43" s="93">
        <v>42</v>
      </c>
      <c r="B43" s="93">
        <v>902040</v>
      </c>
      <c r="C43" s="144">
        <v>8.1999999999999993</v>
      </c>
      <c r="D43" s="18">
        <v>8</v>
      </c>
      <c r="E43" s="18">
        <v>8</v>
      </c>
      <c r="F43" s="18">
        <v>10</v>
      </c>
      <c r="G43" s="18">
        <v>8</v>
      </c>
      <c r="H43" s="18">
        <v>5</v>
      </c>
      <c r="I43" s="18">
        <v>5</v>
      </c>
      <c r="J43" s="18">
        <v>8</v>
      </c>
      <c r="K43" s="18">
        <v>10</v>
      </c>
      <c r="L43" s="18">
        <v>10</v>
      </c>
      <c r="M43" s="18">
        <v>10</v>
      </c>
      <c r="N43" s="24"/>
      <c r="O43" s="24"/>
    </row>
    <row r="44" spans="1:15" ht="16.5" customHeight="1" x14ac:dyDescent="0.3">
      <c r="A44" s="93">
        <v>43</v>
      </c>
      <c r="B44" s="93">
        <v>424640</v>
      </c>
      <c r="C44" s="144">
        <v>5.7</v>
      </c>
      <c r="D44" s="18">
        <v>8</v>
      </c>
      <c r="E44" s="18">
        <v>7</v>
      </c>
      <c r="F44" s="18">
        <v>5</v>
      </c>
      <c r="G44" s="18">
        <v>8</v>
      </c>
      <c r="H44" s="18">
        <v>10</v>
      </c>
      <c r="I44" s="18">
        <v>0</v>
      </c>
      <c r="J44" s="18">
        <v>10</v>
      </c>
      <c r="K44" s="18">
        <v>5</v>
      </c>
      <c r="L44" s="18">
        <v>4</v>
      </c>
      <c r="M44" s="110"/>
      <c r="N44" s="24"/>
      <c r="O44" s="24"/>
    </row>
    <row r="45" spans="1:15" ht="16.5" customHeight="1" x14ac:dyDescent="0.3">
      <c r="A45" s="93">
        <v>44</v>
      </c>
      <c r="B45" s="93">
        <v>424650</v>
      </c>
      <c r="C45" s="144">
        <v>9</v>
      </c>
      <c r="D45" s="18">
        <v>9</v>
      </c>
      <c r="E45" s="18">
        <v>10</v>
      </c>
      <c r="F45" s="18">
        <v>10</v>
      </c>
      <c r="G45" s="18">
        <v>8</v>
      </c>
      <c r="H45" s="18">
        <v>10</v>
      </c>
      <c r="I45" s="18">
        <v>5</v>
      </c>
      <c r="J45" s="18">
        <v>10</v>
      </c>
      <c r="K45" s="18">
        <v>10</v>
      </c>
      <c r="L45" s="18">
        <v>10</v>
      </c>
      <c r="M45" s="18">
        <v>8</v>
      </c>
      <c r="N45" s="24"/>
      <c r="O45" s="24"/>
    </row>
    <row r="46" spans="1:15" ht="16.5" customHeight="1" x14ac:dyDescent="0.3">
      <c r="A46" s="93">
        <v>45</v>
      </c>
      <c r="B46" s="93">
        <v>424657</v>
      </c>
      <c r="C46" s="144">
        <v>7.4</v>
      </c>
      <c r="D46" s="18">
        <v>9</v>
      </c>
      <c r="E46" s="18">
        <v>10</v>
      </c>
      <c r="F46" s="18">
        <v>8</v>
      </c>
      <c r="G46" s="18">
        <v>10</v>
      </c>
      <c r="H46" s="18">
        <v>5</v>
      </c>
      <c r="I46" s="18">
        <v>5</v>
      </c>
      <c r="J46" s="18">
        <v>10</v>
      </c>
      <c r="K46" s="18">
        <v>3</v>
      </c>
      <c r="L46" s="18">
        <v>4</v>
      </c>
      <c r="M46" s="18">
        <v>10</v>
      </c>
      <c r="N46" s="24"/>
      <c r="O46" s="24"/>
    </row>
    <row r="47" spans="1:15" ht="16.5" customHeight="1" x14ac:dyDescent="0.3">
      <c r="A47" s="93">
        <v>46</v>
      </c>
      <c r="B47" s="93">
        <v>902057</v>
      </c>
      <c r="C47" s="144">
        <v>6.5</v>
      </c>
      <c r="D47" s="18">
        <v>8</v>
      </c>
      <c r="E47" s="18">
        <v>8</v>
      </c>
      <c r="F47" s="18">
        <v>0</v>
      </c>
      <c r="G47" s="18">
        <v>10</v>
      </c>
      <c r="H47" s="18">
        <v>7</v>
      </c>
      <c r="I47" s="18">
        <v>0</v>
      </c>
      <c r="J47" s="18">
        <v>10</v>
      </c>
      <c r="K47" s="18">
        <v>10</v>
      </c>
      <c r="L47" s="18">
        <v>7</v>
      </c>
      <c r="M47" s="18">
        <v>5</v>
      </c>
      <c r="N47" s="24"/>
      <c r="O47" s="24"/>
    </row>
    <row r="48" spans="1:15" ht="16.5" customHeight="1" x14ac:dyDescent="0.3">
      <c r="A48" s="93">
        <v>47</v>
      </c>
      <c r="B48" s="93">
        <v>424662</v>
      </c>
      <c r="C48" s="144">
        <v>7.9</v>
      </c>
      <c r="D48" s="18">
        <v>9</v>
      </c>
      <c r="E48" s="18">
        <v>10</v>
      </c>
      <c r="F48" s="18">
        <v>10</v>
      </c>
      <c r="G48" s="18">
        <v>7</v>
      </c>
      <c r="H48" s="18">
        <v>10</v>
      </c>
      <c r="I48" s="18">
        <v>9</v>
      </c>
      <c r="J48" s="18">
        <v>10</v>
      </c>
      <c r="K48" s="18">
        <v>10</v>
      </c>
      <c r="L48" s="18">
        <v>4</v>
      </c>
      <c r="M48" s="18">
        <v>0</v>
      </c>
      <c r="N48" s="24"/>
      <c r="O48" s="24"/>
    </row>
    <row r="49" spans="1:15" ht="16.5" customHeight="1" x14ac:dyDescent="0.3">
      <c r="A49" s="93">
        <v>48</v>
      </c>
      <c r="B49" s="93">
        <v>424645</v>
      </c>
      <c r="C49" s="144">
        <v>7.2</v>
      </c>
      <c r="D49" s="18">
        <v>9</v>
      </c>
      <c r="E49" s="18">
        <v>10</v>
      </c>
      <c r="F49" s="18">
        <v>10</v>
      </c>
      <c r="G49" s="18">
        <v>7</v>
      </c>
      <c r="H49" s="18">
        <v>8</v>
      </c>
      <c r="I49" s="110"/>
      <c r="J49" s="18">
        <v>10</v>
      </c>
      <c r="K49" s="18">
        <v>8</v>
      </c>
      <c r="L49" s="18">
        <v>10</v>
      </c>
      <c r="M49" s="18">
        <v>0</v>
      </c>
      <c r="N49" s="24"/>
      <c r="O49" s="24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10.61328125" defaultRowHeight="15" customHeight="1" x14ac:dyDescent="0.3"/>
  <cols>
    <col min="1" max="3" width="10.61328125" style="147" customWidth="1"/>
    <col min="4" max="10" width="3.69140625" style="147" customWidth="1"/>
    <col min="11" max="11" width="5.3046875" style="147" customWidth="1"/>
    <col min="12" max="12" width="24.4609375" style="147" customWidth="1"/>
    <col min="13" max="255" width="10.61328125" style="147" customWidth="1"/>
  </cols>
  <sheetData>
    <row r="1" spans="1:12" ht="15.75" customHeight="1" x14ac:dyDescent="0.3">
      <c r="A1" s="152"/>
      <c r="B1" s="153" t="s">
        <v>0</v>
      </c>
      <c r="C1" s="153" t="s">
        <v>78</v>
      </c>
      <c r="D1" s="154">
        <v>8</v>
      </c>
      <c r="E1" s="154">
        <v>12</v>
      </c>
      <c r="F1" s="154">
        <v>15</v>
      </c>
      <c r="G1" s="154">
        <v>24</v>
      </c>
      <c r="H1" s="154">
        <v>27</v>
      </c>
      <c r="I1" s="154">
        <v>31</v>
      </c>
      <c r="J1" s="154">
        <v>33</v>
      </c>
      <c r="K1" s="154" t="s">
        <v>165</v>
      </c>
      <c r="L1" s="154" t="s">
        <v>162</v>
      </c>
    </row>
    <row r="2" spans="1:12" ht="15.75" customHeight="1" x14ac:dyDescent="0.3">
      <c r="A2" s="155">
        <v>1</v>
      </c>
      <c r="B2" s="155">
        <v>424415</v>
      </c>
      <c r="C2" s="156">
        <f>ROUND(SUM(D2:K2)/7,2)</f>
        <v>10</v>
      </c>
      <c r="D2" s="157">
        <v>10</v>
      </c>
      <c r="E2" s="157">
        <v>10</v>
      </c>
      <c r="F2" s="157">
        <v>10</v>
      </c>
      <c r="G2" s="157">
        <v>10</v>
      </c>
      <c r="H2" s="157">
        <v>10</v>
      </c>
      <c r="I2" s="157">
        <v>10</v>
      </c>
      <c r="J2" s="157">
        <v>10</v>
      </c>
      <c r="K2" s="157"/>
      <c r="L2" s="157"/>
    </row>
    <row r="3" spans="1:12" ht="15.75" customHeight="1" x14ac:dyDescent="0.3">
      <c r="A3" s="155">
        <v>2</v>
      </c>
      <c r="B3" s="155">
        <v>424642</v>
      </c>
      <c r="C3" s="156">
        <f t="shared" ref="C3:C49" si="0">ROUND(SUM(D3:K3)/7,2)</f>
        <v>8.86</v>
      </c>
      <c r="D3" s="157">
        <v>10</v>
      </c>
      <c r="E3" s="157">
        <v>10</v>
      </c>
      <c r="F3" s="157">
        <v>10</v>
      </c>
      <c r="G3" s="157">
        <v>10</v>
      </c>
      <c r="H3" s="157">
        <v>10</v>
      </c>
      <c r="I3" s="157">
        <v>5</v>
      </c>
      <c r="J3" s="157">
        <v>7</v>
      </c>
      <c r="K3" s="157"/>
      <c r="L3" s="157"/>
    </row>
    <row r="4" spans="1:12" ht="15.75" customHeight="1" x14ac:dyDescent="0.3">
      <c r="A4" s="155">
        <v>3</v>
      </c>
      <c r="B4" s="155">
        <v>424646</v>
      </c>
      <c r="C4" s="158">
        <f t="shared" si="0"/>
        <v>0</v>
      </c>
      <c r="D4" s="157"/>
      <c r="E4" s="157"/>
      <c r="F4" s="157"/>
      <c r="G4" s="157"/>
      <c r="H4" s="157"/>
      <c r="I4" s="157"/>
      <c r="J4" s="157"/>
      <c r="K4" s="157"/>
      <c r="L4" s="157"/>
    </row>
    <row r="5" spans="1:12" ht="15.75" customHeight="1" x14ac:dyDescent="0.3">
      <c r="A5" s="155">
        <v>4</v>
      </c>
      <c r="B5" s="155">
        <v>424643</v>
      </c>
      <c r="C5" s="156">
        <f t="shared" si="0"/>
        <v>7.43</v>
      </c>
      <c r="D5" s="157">
        <v>10</v>
      </c>
      <c r="E5" s="157">
        <v>0</v>
      </c>
      <c r="F5" s="157">
        <v>7</v>
      </c>
      <c r="G5" s="157">
        <v>8</v>
      </c>
      <c r="H5" s="157">
        <v>10</v>
      </c>
      <c r="I5" s="157">
        <v>10</v>
      </c>
      <c r="J5" s="157">
        <v>7</v>
      </c>
      <c r="K5" s="157"/>
      <c r="L5" s="157"/>
    </row>
    <row r="6" spans="1:12" ht="15.75" customHeight="1" x14ac:dyDescent="0.3">
      <c r="A6" s="155">
        <v>5</v>
      </c>
      <c r="B6" s="155">
        <v>313542</v>
      </c>
      <c r="C6" s="156">
        <f t="shared" si="0"/>
        <v>7.43</v>
      </c>
      <c r="D6" s="157">
        <v>0</v>
      </c>
      <c r="E6" s="157">
        <v>10</v>
      </c>
      <c r="F6" s="157">
        <v>7</v>
      </c>
      <c r="G6" s="157">
        <v>10</v>
      </c>
      <c r="H6" s="157">
        <v>8</v>
      </c>
      <c r="I6" s="157">
        <v>10</v>
      </c>
      <c r="J6" s="157">
        <v>7</v>
      </c>
      <c r="K6" s="157"/>
      <c r="L6" s="157"/>
    </row>
    <row r="7" spans="1:12" ht="15.75" customHeight="1" x14ac:dyDescent="0.3">
      <c r="A7" s="155">
        <v>6</v>
      </c>
      <c r="B7" s="155">
        <v>280236</v>
      </c>
      <c r="C7" s="158">
        <f t="shared" si="0"/>
        <v>0</v>
      </c>
      <c r="D7" s="157"/>
      <c r="E7" s="157"/>
      <c r="F7" s="157"/>
      <c r="G7" s="157"/>
      <c r="H7" s="157"/>
      <c r="I7" s="157"/>
      <c r="J7" s="157"/>
      <c r="K7" s="157"/>
      <c r="L7" s="157"/>
    </row>
    <row r="8" spans="1:12" ht="15.75" customHeight="1" x14ac:dyDescent="0.3">
      <c r="A8" s="155">
        <v>7</v>
      </c>
      <c r="B8" s="155">
        <v>415121</v>
      </c>
      <c r="C8" s="156">
        <f t="shared" si="0"/>
        <v>5.14</v>
      </c>
      <c r="D8" s="157">
        <v>6</v>
      </c>
      <c r="E8" s="159">
        <v>10</v>
      </c>
      <c r="F8" s="160">
        <v>10</v>
      </c>
      <c r="G8" s="160">
        <v>0</v>
      </c>
      <c r="H8" s="160">
        <v>0</v>
      </c>
      <c r="I8" s="160">
        <v>0</v>
      </c>
      <c r="J8" s="160">
        <v>10</v>
      </c>
      <c r="K8" s="157"/>
      <c r="L8" s="157"/>
    </row>
    <row r="9" spans="1:12" ht="15.75" customHeight="1" x14ac:dyDescent="0.3">
      <c r="A9" s="155">
        <v>8</v>
      </c>
      <c r="B9" s="155">
        <v>380027</v>
      </c>
      <c r="C9" s="156">
        <f t="shared" si="0"/>
        <v>9.2899999999999991</v>
      </c>
      <c r="D9" s="157">
        <v>10</v>
      </c>
      <c r="E9" s="157">
        <v>10</v>
      </c>
      <c r="F9" s="157">
        <v>7</v>
      </c>
      <c r="G9" s="157">
        <v>10</v>
      </c>
      <c r="H9" s="157">
        <v>8</v>
      </c>
      <c r="I9" s="157">
        <v>10</v>
      </c>
      <c r="J9" s="157">
        <v>10</v>
      </c>
      <c r="K9" s="157"/>
      <c r="L9" s="157"/>
    </row>
    <row r="10" spans="1:12" ht="15.75" customHeight="1" x14ac:dyDescent="0.3">
      <c r="A10" s="155">
        <v>9</v>
      </c>
      <c r="B10" s="155">
        <v>424661</v>
      </c>
      <c r="C10" s="156">
        <f t="shared" si="0"/>
        <v>10</v>
      </c>
      <c r="D10" s="157">
        <v>10</v>
      </c>
      <c r="E10" s="157">
        <v>10</v>
      </c>
      <c r="F10" s="157">
        <v>10</v>
      </c>
      <c r="G10" s="157">
        <v>10</v>
      </c>
      <c r="H10" s="157">
        <v>10</v>
      </c>
      <c r="I10" s="157">
        <v>10</v>
      </c>
      <c r="J10" s="157">
        <v>10</v>
      </c>
      <c r="K10" s="157"/>
      <c r="L10" s="157"/>
    </row>
    <row r="11" spans="1:12" ht="15.75" customHeight="1" x14ac:dyDescent="0.3">
      <c r="A11" s="155">
        <v>10</v>
      </c>
      <c r="B11" s="155">
        <v>424638</v>
      </c>
      <c r="C11" s="156">
        <f t="shared" si="0"/>
        <v>9</v>
      </c>
      <c r="D11" s="157">
        <v>8</v>
      </c>
      <c r="E11" s="157">
        <v>7</v>
      </c>
      <c r="F11" s="157">
        <v>10</v>
      </c>
      <c r="G11" s="157">
        <v>10</v>
      </c>
      <c r="H11" s="157">
        <v>7</v>
      </c>
      <c r="I11" s="157">
        <v>8</v>
      </c>
      <c r="J11" s="157">
        <v>7</v>
      </c>
      <c r="K11" s="157">
        <v>6</v>
      </c>
      <c r="L11" s="157"/>
    </row>
    <row r="12" spans="1:12" ht="15.75" customHeight="1" x14ac:dyDescent="0.3">
      <c r="A12" s="155">
        <v>11</v>
      </c>
      <c r="B12" s="155">
        <v>424660</v>
      </c>
      <c r="C12" s="156">
        <f t="shared" si="0"/>
        <v>11.43</v>
      </c>
      <c r="D12" s="157">
        <v>10</v>
      </c>
      <c r="E12" s="157">
        <v>10</v>
      </c>
      <c r="F12" s="157">
        <v>10</v>
      </c>
      <c r="G12" s="157">
        <v>10</v>
      </c>
      <c r="H12" s="157">
        <v>10</v>
      </c>
      <c r="I12" s="157">
        <v>10</v>
      </c>
      <c r="J12" s="157">
        <v>10</v>
      </c>
      <c r="K12" s="157">
        <v>10</v>
      </c>
      <c r="L12" s="157"/>
    </row>
    <row r="13" spans="1:12" ht="15.75" customHeight="1" x14ac:dyDescent="0.3">
      <c r="A13" s="155">
        <v>12</v>
      </c>
      <c r="B13" s="155">
        <v>424639</v>
      </c>
      <c r="C13" s="156">
        <f t="shared" si="0"/>
        <v>8.7100000000000009</v>
      </c>
      <c r="D13" s="157">
        <v>10</v>
      </c>
      <c r="E13" s="157">
        <v>10</v>
      </c>
      <c r="F13" s="157">
        <v>7</v>
      </c>
      <c r="G13" s="157">
        <v>10</v>
      </c>
      <c r="H13" s="157">
        <v>7</v>
      </c>
      <c r="I13" s="157">
        <v>10</v>
      </c>
      <c r="J13" s="157">
        <v>7</v>
      </c>
      <c r="K13" s="157"/>
      <c r="L13" s="157"/>
    </row>
    <row r="14" spans="1:12" ht="15.75" customHeight="1" x14ac:dyDescent="0.3">
      <c r="A14" s="155">
        <v>13</v>
      </c>
      <c r="B14" s="155">
        <v>424653</v>
      </c>
      <c r="C14" s="156">
        <f t="shared" si="0"/>
        <v>10</v>
      </c>
      <c r="D14" s="157">
        <v>10</v>
      </c>
      <c r="E14" s="157">
        <v>10</v>
      </c>
      <c r="F14" s="157">
        <v>10</v>
      </c>
      <c r="G14" s="157">
        <v>10</v>
      </c>
      <c r="H14" s="157">
        <v>10</v>
      </c>
      <c r="I14" s="157">
        <v>10</v>
      </c>
      <c r="J14" s="157">
        <v>10</v>
      </c>
      <c r="K14" s="157"/>
      <c r="L14" s="157"/>
    </row>
    <row r="15" spans="1:12" ht="15.75" customHeight="1" x14ac:dyDescent="0.3">
      <c r="A15" s="155">
        <v>14</v>
      </c>
      <c r="B15" s="155">
        <v>311640</v>
      </c>
      <c r="C15" s="156">
        <f t="shared" si="0"/>
        <v>8.57</v>
      </c>
      <c r="D15" s="160">
        <v>8</v>
      </c>
      <c r="E15" s="160">
        <v>10</v>
      </c>
      <c r="F15" s="160">
        <v>7</v>
      </c>
      <c r="G15" s="160">
        <v>7</v>
      </c>
      <c r="H15" s="160">
        <v>8</v>
      </c>
      <c r="I15" s="160">
        <v>10</v>
      </c>
      <c r="J15" s="160">
        <v>10</v>
      </c>
      <c r="K15" s="160"/>
      <c r="L15" s="157"/>
    </row>
    <row r="16" spans="1:12" ht="15.75" customHeight="1" x14ac:dyDescent="0.3">
      <c r="A16" s="155">
        <v>15</v>
      </c>
      <c r="B16" s="155">
        <v>424641</v>
      </c>
      <c r="C16" s="156">
        <f t="shared" si="0"/>
        <v>9.43</v>
      </c>
      <c r="D16" s="157">
        <v>10</v>
      </c>
      <c r="E16" s="157">
        <v>10</v>
      </c>
      <c r="F16" s="157">
        <v>10</v>
      </c>
      <c r="G16" s="157">
        <v>10</v>
      </c>
      <c r="H16" s="157">
        <v>8</v>
      </c>
      <c r="I16" s="157">
        <v>8</v>
      </c>
      <c r="J16" s="157">
        <v>10</v>
      </c>
      <c r="K16" s="157"/>
      <c r="L16" s="157"/>
    </row>
    <row r="17" spans="1:12" ht="15.75" customHeight="1" x14ac:dyDescent="0.3">
      <c r="A17" s="155">
        <v>16</v>
      </c>
      <c r="B17" s="155">
        <v>424622</v>
      </c>
      <c r="C17" s="156">
        <f t="shared" si="0"/>
        <v>6.57</v>
      </c>
      <c r="D17" s="157">
        <v>10</v>
      </c>
      <c r="E17" s="157">
        <v>10</v>
      </c>
      <c r="F17" s="157">
        <v>10</v>
      </c>
      <c r="G17" s="157">
        <v>0</v>
      </c>
      <c r="H17" s="157">
        <v>4</v>
      </c>
      <c r="I17" s="157">
        <v>2</v>
      </c>
      <c r="J17" s="157">
        <v>10</v>
      </c>
      <c r="K17" s="157"/>
      <c r="L17" s="157"/>
    </row>
    <row r="18" spans="1:12" ht="15.75" customHeight="1" x14ac:dyDescent="0.3">
      <c r="A18" s="155">
        <v>17</v>
      </c>
      <c r="B18" s="155">
        <v>424649</v>
      </c>
      <c r="C18" s="156">
        <f t="shared" si="0"/>
        <v>9.2899999999999991</v>
      </c>
      <c r="D18" s="157">
        <v>10</v>
      </c>
      <c r="E18" s="157">
        <v>10</v>
      </c>
      <c r="F18" s="157">
        <v>7</v>
      </c>
      <c r="G18" s="157">
        <v>10</v>
      </c>
      <c r="H18" s="157">
        <v>8</v>
      </c>
      <c r="I18" s="157">
        <v>10</v>
      </c>
      <c r="J18" s="157">
        <v>10</v>
      </c>
      <c r="K18" s="157"/>
      <c r="L18" s="157"/>
    </row>
    <row r="19" spans="1:12" ht="15.75" customHeight="1" x14ac:dyDescent="0.3">
      <c r="A19" s="155">
        <v>18</v>
      </c>
      <c r="B19" s="155">
        <v>424656</v>
      </c>
      <c r="C19" s="158">
        <f t="shared" si="0"/>
        <v>0</v>
      </c>
      <c r="D19" s="161"/>
      <c r="E19" s="161"/>
      <c r="F19" s="161"/>
      <c r="G19" s="161"/>
      <c r="H19" s="161"/>
      <c r="I19" s="161"/>
      <c r="J19" s="161"/>
      <c r="K19" s="161"/>
      <c r="L19" s="157"/>
    </row>
    <row r="20" spans="1:12" ht="15.75" customHeight="1" x14ac:dyDescent="0.3">
      <c r="A20" s="155">
        <v>19</v>
      </c>
      <c r="B20" s="155">
        <v>424621</v>
      </c>
      <c r="C20" s="156">
        <f t="shared" si="0"/>
        <v>7.57</v>
      </c>
      <c r="D20" s="157">
        <v>10</v>
      </c>
      <c r="E20" s="157">
        <v>10</v>
      </c>
      <c r="F20">
        <v>7</v>
      </c>
      <c r="G20" s="157">
        <v>6</v>
      </c>
      <c r="H20" s="157">
        <v>3</v>
      </c>
      <c r="I20" s="157">
        <v>10</v>
      </c>
      <c r="J20" s="157">
        <v>7</v>
      </c>
      <c r="K20" s="157"/>
      <c r="L20" s="157"/>
    </row>
    <row r="21" spans="1:12" ht="15.75" customHeight="1" x14ac:dyDescent="0.3">
      <c r="A21" s="155">
        <v>20</v>
      </c>
      <c r="B21" s="155">
        <v>312734</v>
      </c>
      <c r="C21" s="158">
        <f t="shared" si="0"/>
        <v>0</v>
      </c>
      <c r="D21" s="161"/>
      <c r="E21" s="161"/>
      <c r="F21" s="161"/>
      <c r="G21" s="161"/>
      <c r="H21" s="161"/>
      <c r="I21" s="161"/>
      <c r="J21" s="161"/>
      <c r="K21" s="161"/>
      <c r="L21" s="157"/>
    </row>
    <row r="22" spans="1:12" ht="15.75" customHeight="1" x14ac:dyDescent="0.3">
      <c r="A22" s="155">
        <v>21</v>
      </c>
      <c r="B22" s="155">
        <v>255300</v>
      </c>
      <c r="C22" s="156">
        <f t="shared" si="0"/>
        <v>9.57</v>
      </c>
      <c r="D22" s="157">
        <v>10</v>
      </c>
      <c r="E22" s="157">
        <v>10</v>
      </c>
      <c r="F22" s="157">
        <v>10</v>
      </c>
      <c r="G22" s="157">
        <v>10</v>
      </c>
      <c r="H22" s="157">
        <v>10</v>
      </c>
      <c r="I22" s="157">
        <v>9</v>
      </c>
      <c r="J22" s="157">
        <v>8</v>
      </c>
      <c r="K22" s="157"/>
      <c r="L22" s="157"/>
    </row>
    <row r="23" spans="1:12" ht="15.75" customHeight="1" x14ac:dyDescent="0.3">
      <c r="A23" s="155">
        <v>22</v>
      </c>
      <c r="B23" s="155">
        <v>313290</v>
      </c>
      <c r="C23" s="156">
        <f t="shared" si="0"/>
        <v>4</v>
      </c>
      <c r="D23" s="157">
        <v>10</v>
      </c>
      <c r="E23" s="157">
        <v>0</v>
      </c>
      <c r="F23" s="157">
        <v>3</v>
      </c>
      <c r="G23" s="157">
        <v>6</v>
      </c>
      <c r="H23" s="157"/>
      <c r="I23" s="157">
        <v>6</v>
      </c>
      <c r="J23" s="157">
        <v>3</v>
      </c>
      <c r="K23" s="157"/>
      <c r="L23" s="157"/>
    </row>
    <row r="24" spans="1:12" ht="15.75" customHeight="1" x14ac:dyDescent="0.3">
      <c r="A24" s="155">
        <v>23</v>
      </c>
      <c r="B24" s="155">
        <v>311911</v>
      </c>
      <c r="C24" s="156">
        <f t="shared" si="0"/>
        <v>9.57</v>
      </c>
      <c r="D24" s="160">
        <v>9</v>
      </c>
      <c r="E24" s="160">
        <v>10</v>
      </c>
      <c r="F24" s="160">
        <v>10</v>
      </c>
      <c r="G24" s="160">
        <v>10</v>
      </c>
      <c r="H24" s="160">
        <v>8</v>
      </c>
      <c r="I24" s="160">
        <v>10</v>
      </c>
      <c r="J24" s="160">
        <v>10</v>
      </c>
      <c r="K24" s="160"/>
      <c r="L24" s="157"/>
    </row>
    <row r="25" spans="1:12" ht="15.75" customHeight="1" x14ac:dyDescent="0.3">
      <c r="A25" s="155">
        <v>24</v>
      </c>
      <c r="B25" s="155">
        <v>312523</v>
      </c>
      <c r="C25" s="156">
        <f t="shared" si="0"/>
        <v>4.43</v>
      </c>
      <c r="D25" s="157">
        <v>9</v>
      </c>
      <c r="E25" s="157">
        <v>10</v>
      </c>
      <c r="F25" s="157">
        <v>7</v>
      </c>
      <c r="G25" s="157">
        <v>5</v>
      </c>
      <c r="H25" s="157">
        <v>0</v>
      </c>
      <c r="I25" s="157"/>
      <c r="J25"/>
      <c r="K25" s="157"/>
      <c r="L25" s="157"/>
    </row>
    <row r="26" spans="1:12" ht="15.75" customHeight="1" x14ac:dyDescent="0.3">
      <c r="A26" s="155">
        <v>25</v>
      </c>
      <c r="B26" s="155">
        <v>312695</v>
      </c>
      <c r="C26" s="156">
        <f t="shared" si="0"/>
        <v>7.29</v>
      </c>
      <c r="D26" s="157">
        <v>10</v>
      </c>
      <c r="E26" s="157">
        <v>10</v>
      </c>
      <c r="F26" s="157">
        <v>7</v>
      </c>
      <c r="G26" s="157">
        <v>5</v>
      </c>
      <c r="H26" s="157">
        <v>5</v>
      </c>
      <c r="I26" s="157">
        <v>4</v>
      </c>
      <c r="J26" s="157">
        <v>10</v>
      </c>
      <c r="K26" s="157"/>
      <c r="L26" s="157"/>
    </row>
    <row r="27" spans="1:12" ht="15.75" customHeight="1" x14ac:dyDescent="0.3">
      <c r="A27" s="162">
        <v>26</v>
      </c>
      <c r="B27" s="162">
        <v>424630</v>
      </c>
      <c r="C27" s="158">
        <f t="shared" si="0"/>
        <v>0</v>
      </c>
      <c r="D27" s="161"/>
      <c r="E27" s="161"/>
      <c r="F27" s="161"/>
      <c r="G27" s="161"/>
      <c r="H27" s="161"/>
      <c r="I27" s="161"/>
      <c r="J27" s="161"/>
      <c r="K27" s="161"/>
      <c r="L27" s="161"/>
    </row>
    <row r="28" spans="1:12" ht="15.75" customHeight="1" x14ac:dyDescent="0.3">
      <c r="A28" s="155">
        <v>27</v>
      </c>
      <c r="B28" s="155">
        <v>424637</v>
      </c>
      <c r="C28" s="156">
        <f t="shared" si="0"/>
        <v>7.57</v>
      </c>
      <c r="D28" s="157">
        <v>9</v>
      </c>
      <c r="E28" s="157">
        <v>0</v>
      </c>
      <c r="F28" s="157">
        <v>7</v>
      </c>
      <c r="G28" s="160">
        <v>9</v>
      </c>
      <c r="H28" s="157">
        <v>10</v>
      </c>
      <c r="I28" s="157">
        <v>8</v>
      </c>
      <c r="J28" s="157">
        <v>10</v>
      </c>
      <c r="K28" s="157"/>
      <c r="L28" s="157"/>
    </row>
    <row r="29" spans="1:12" ht="15.75" customHeight="1" x14ac:dyDescent="0.3">
      <c r="A29" s="155">
        <v>28</v>
      </c>
      <c r="B29" s="155">
        <v>312637</v>
      </c>
      <c r="C29" s="156">
        <f t="shared" si="0"/>
        <v>9.14</v>
      </c>
      <c r="D29" s="157">
        <v>10</v>
      </c>
      <c r="E29" s="157">
        <v>10</v>
      </c>
      <c r="F29" s="157">
        <v>7</v>
      </c>
      <c r="G29" s="157">
        <v>8</v>
      </c>
      <c r="H29" s="157">
        <v>9</v>
      </c>
      <c r="I29" s="157">
        <v>10</v>
      </c>
      <c r="J29" s="157">
        <v>10</v>
      </c>
      <c r="K29" s="157"/>
      <c r="L29" s="157"/>
    </row>
    <row r="30" spans="1:12" ht="15.75" customHeight="1" x14ac:dyDescent="0.3">
      <c r="A30" s="155">
        <v>29</v>
      </c>
      <c r="B30" s="155">
        <v>424634</v>
      </c>
      <c r="C30" s="158">
        <f t="shared" si="0"/>
        <v>0</v>
      </c>
      <c r="D30" s="161"/>
      <c r="E30" s="161"/>
      <c r="F30" s="161"/>
      <c r="G30" s="161"/>
      <c r="H30" s="161"/>
      <c r="I30" s="161"/>
      <c r="J30" s="161"/>
      <c r="K30" s="161"/>
      <c r="L30" s="157"/>
    </row>
    <row r="31" spans="1:12" ht="15.75" customHeight="1" x14ac:dyDescent="0.3">
      <c r="A31" s="155">
        <v>30</v>
      </c>
      <c r="B31" s="155">
        <v>424655</v>
      </c>
      <c r="C31" s="156">
        <f t="shared" si="0"/>
        <v>8.57</v>
      </c>
      <c r="D31" s="160">
        <v>10</v>
      </c>
      <c r="E31" s="160">
        <v>10</v>
      </c>
      <c r="F31" s="160">
        <v>10</v>
      </c>
      <c r="G31" s="160">
        <v>0</v>
      </c>
      <c r="H31" s="160">
        <v>10</v>
      </c>
      <c r="I31" s="160">
        <v>10</v>
      </c>
      <c r="J31" s="160">
        <v>10</v>
      </c>
      <c r="K31" s="160"/>
      <c r="L31" s="157"/>
    </row>
    <row r="32" spans="1:12" ht="15.75" customHeight="1" x14ac:dyDescent="0.3">
      <c r="A32" s="155">
        <v>31</v>
      </c>
      <c r="B32" s="155">
        <v>424659</v>
      </c>
      <c r="C32" s="156">
        <f t="shared" si="0"/>
        <v>10</v>
      </c>
      <c r="D32" s="160">
        <v>10</v>
      </c>
      <c r="E32" s="160">
        <v>10</v>
      </c>
      <c r="F32" s="160">
        <v>10</v>
      </c>
      <c r="G32" s="160">
        <v>10</v>
      </c>
      <c r="H32" s="160">
        <v>10</v>
      </c>
      <c r="I32" s="160">
        <v>10</v>
      </c>
      <c r="J32" s="160">
        <v>10</v>
      </c>
      <c r="K32" s="160"/>
      <c r="L32" s="157"/>
    </row>
    <row r="33" spans="1:12" ht="15.75" customHeight="1" x14ac:dyDescent="0.3">
      <c r="A33" s="155">
        <v>32</v>
      </c>
      <c r="B33" s="155">
        <v>255010</v>
      </c>
      <c r="C33" s="158">
        <f t="shared" si="0"/>
        <v>0</v>
      </c>
      <c r="D33" s="161"/>
      <c r="E33" s="161"/>
      <c r="F33" s="161"/>
      <c r="G33" s="161"/>
      <c r="H33" s="161"/>
      <c r="I33" s="161"/>
      <c r="J33" s="161"/>
      <c r="K33" s="161"/>
      <c r="L33" s="157"/>
    </row>
    <row r="34" spans="1:12" ht="15.75" customHeight="1" x14ac:dyDescent="0.3">
      <c r="A34" s="155">
        <v>33</v>
      </c>
      <c r="B34" s="155">
        <v>424658</v>
      </c>
      <c r="C34" s="156">
        <f t="shared" si="0"/>
        <v>8.2899999999999991</v>
      </c>
      <c r="D34" s="160">
        <v>10</v>
      </c>
      <c r="E34" s="160">
        <v>5</v>
      </c>
      <c r="F34" s="160">
        <v>10</v>
      </c>
      <c r="G34" s="160">
        <v>10</v>
      </c>
      <c r="H34" s="160">
        <v>10</v>
      </c>
      <c r="I34" s="160">
        <v>8</v>
      </c>
      <c r="J34" s="160">
        <v>5</v>
      </c>
      <c r="K34" s="160"/>
      <c r="L34" s="157"/>
    </row>
    <row r="35" spans="1:12" ht="15.75" customHeight="1" x14ac:dyDescent="0.3">
      <c r="A35" s="155">
        <v>34</v>
      </c>
      <c r="B35" s="155">
        <v>424647</v>
      </c>
      <c r="C35" s="156">
        <f t="shared" si="0"/>
        <v>8.57</v>
      </c>
      <c r="D35" s="157">
        <v>10</v>
      </c>
      <c r="E35" s="157">
        <v>10</v>
      </c>
      <c r="F35" s="157">
        <v>7</v>
      </c>
      <c r="G35" s="157">
        <v>10</v>
      </c>
      <c r="H35" s="157">
        <v>10</v>
      </c>
      <c r="I35" s="157">
        <v>5</v>
      </c>
      <c r="J35" s="157">
        <v>8</v>
      </c>
      <c r="K35" s="157"/>
      <c r="L35" s="157"/>
    </row>
    <row r="36" spans="1:12" ht="15.75" customHeight="1" x14ac:dyDescent="0.3">
      <c r="A36" s="155">
        <v>35</v>
      </c>
      <c r="B36" s="155">
        <v>343515</v>
      </c>
      <c r="C36" s="156">
        <f t="shared" si="0"/>
        <v>8.86</v>
      </c>
      <c r="D36" s="160">
        <v>10</v>
      </c>
      <c r="E36" s="160">
        <v>10</v>
      </c>
      <c r="F36" s="160">
        <v>10</v>
      </c>
      <c r="G36" s="160">
        <v>6</v>
      </c>
      <c r="H36" s="160">
        <v>6</v>
      </c>
      <c r="I36" s="160">
        <v>10</v>
      </c>
      <c r="J36" s="160">
        <v>10</v>
      </c>
      <c r="K36" s="160"/>
      <c r="L36" s="157"/>
    </row>
    <row r="37" spans="1:12" ht="15.75" customHeight="1" x14ac:dyDescent="0.3">
      <c r="A37" s="155">
        <v>36</v>
      </c>
      <c r="B37" s="155">
        <v>433931</v>
      </c>
      <c r="C37" s="156">
        <f t="shared" si="0"/>
        <v>5.86</v>
      </c>
      <c r="D37" s="157">
        <v>10</v>
      </c>
      <c r="E37" s="157">
        <v>10</v>
      </c>
      <c r="F37" s="157">
        <v>7</v>
      </c>
      <c r="G37" s="157">
        <v>10</v>
      </c>
      <c r="H37" s="157">
        <v>4</v>
      </c>
      <c r="I37" s="157"/>
      <c r="J37" s="157"/>
      <c r="K37" s="157"/>
      <c r="L37" s="157"/>
    </row>
    <row r="38" spans="1:12" ht="15.75" customHeight="1" x14ac:dyDescent="0.3">
      <c r="A38" s="162">
        <v>37</v>
      </c>
      <c r="B38" s="163"/>
      <c r="C38" s="158">
        <f t="shared" si="0"/>
        <v>0</v>
      </c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 ht="15.75" customHeight="1" x14ac:dyDescent="0.3">
      <c r="A39" s="155">
        <v>38</v>
      </c>
      <c r="B39" s="155">
        <v>415460</v>
      </c>
      <c r="C39" s="156">
        <f t="shared" si="0"/>
        <v>10</v>
      </c>
      <c r="D39" s="157">
        <v>10</v>
      </c>
      <c r="E39" s="157">
        <v>10</v>
      </c>
      <c r="F39" s="157">
        <v>10</v>
      </c>
      <c r="G39" s="157">
        <v>10</v>
      </c>
      <c r="H39" s="157">
        <v>10</v>
      </c>
      <c r="I39" s="157">
        <v>10</v>
      </c>
      <c r="J39" s="157">
        <v>10</v>
      </c>
      <c r="K39" s="157"/>
      <c r="L39" s="157"/>
    </row>
    <row r="40" spans="1:12" ht="15.75" customHeight="1" x14ac:dyDescent="0.3">
      <c r="A40" s="155">
        <v>39</v>
      </c>
      <c r="B40" s="155">
        <v>415465</v>
      </c>
      <c r="C40" s="156">
        <f t="shared" si="0"/>
        <v>10</v>
      </c>
      <c r="D40" s="157">
        <v>10</v>
      </c>
      <c r="E40" s="157">
        <v>10</v>
      </c>
      <c r="F40" s="157">
        <v>10</v>
      </c>
      <c r="G40" s="157">
        <v>10</v>
      </c>
      <c r="H40" s="157">
        <v>10</v>
      </c>
      <c r="I40" s="157">
        <v>10</v>
      </c>
      <c r="J40" s="157">
        <v>10</v>
      </c>
      <c r="K40" s="157"/>
      <c r="L40" s="157"/>
    </row>
    <row r="41" spans="1:12" ht="15.75" customHeight="1" x14ac:dyDescent="0.3">
      <c r="A41" s="155">
        <v>40</v>
      </c>
      <c r="B41" s="155">
        <v>390906</v>
      </c>
      <c r="C41" s="156">
        <f t="shared" si="0"/>
        <v>7.29</v>
      </c>
      <c r="D41" s="157">
        <v>10</v>
      </c>
      <c r="E41" s="157">
        <v>10</v>
      </c>
      <c r="F41" s="157">
        <v>7</v>
      </c>
      <c r="G41" s="157">
        <v>0</v>
      </c>
      <c r="H41" s="157">
        <v>4</v>
      </c>
      <c r="I41" s="157">
        <v>10</v>
      </c>
      <c r="J41" s="157">
        <v>10</v>
      </c>
      <c r="K41" s="157"/>
      <c r="L41" s="157"/>
    </row>
    <row r="42" spans="1:12" ht="15.75" customHeight="1" x14ac:dyDescent="0.3">
      <c r="A42" s="162">
        <v>41</v>
      </c>
      <c r="B42" s="162">
        <v>424663</v>
      </c>
      <c r="C42" s="158">
        <f t="shared" si="0"/>
        <v>0</v>
      </c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2" ht="15.75" customHeight="1" x14ac:dyDescent="0.3">
      <c r="A43" s="155">
        <v>42</v>
      </c>
      <c r="B43" s="155">
        <v>902040</v>
      </c>
      <c r="C43" s="156">
        <f t="shared" si="0"/>
        <v>5.57</v>
      </c>
      <c r="D43" s="157">
        <v>10</v>
      </c>
      <c r="E43" s="157">
        <v>0</v>
      </c>
      <c r="F43" s="157">
        <v>10</v>
      </c>
      <c r="G43" s="157">
        <v>0</v>
      </c>
      <c r="H43" s="157">
        <v>4</v>
      </c>
      <c r="I43" s="157">
        <v>5</v>
      </c>
      <c r="J43" s="157">
        <v>10</v>
      </c>
      <c r="K43" s="157"/>
      <c r="L43" s="157"/>
    </row>
    <row r="44" spans="1:12" ht="15.75" customHeight="1" x14ac:dyDescent="0.3">
      <c r="A44" s="155">
        <v>43</v>
      </c>
      <c r="B44" s="155">
        <v>424640</v>
      </c>
      <c r="C44" s="156">
        <f t="shared" si="0"/>
        <v>6</v>
      </c>
      <c r="D44" s="157">
        <v>10</v>
      </c>
      <c r="E44" s="157">
        <v>10</v>
      </c>
      <c r="F44" s="157">
        <v>7</v>
      </c>
      <c r="G44" s="157">
        <v>10</v>
      </c>
      <c r="H44" s="157"/>
      <c r="I44" s="157">
        <v>5</v>
      </c>
      <c r="J44" s="157"/>
      <c r="K44" s="157"/>
      <c r="L44" s="157"/>
    </row>
    <row r="45" spans="1:12" ht="15.75" customHeight="1" x14ac:dyDescent="0.3">
      <c r="A45" s="155">
        <v>44</v>
      </c>
      <c r="B45" s="155">
        <v>424650</v>
      </c>
      <c r="C45" s="156">
        <f t="shared" si="0"/>
        <v>11</v>
      </c>
      <c r="D45" s="157">
        <v>10</v>
      </c>
      <c r="E45" s="157">
        <v>10</v>
      </c>
      <c r="F45" s="157">
        <v>7</v>
      </c>
      <c r="G45" s="157">
        <v>10</v>
      </c>
      <c r="H45" s="157">
        <v>10</v>
      </c>
      <c r="I45" s="157">
        <v>10</v>
      </c>
      <c r="J45" s="157">
        <v>10</v>
      </c>
      <c r="K45" s="157">
        <v>10</v>
      </c>
      <c r="L45" s="157"/>
    </row>
    <row r="46" spans="1:12" ht="15.75" customHeight="1" x14ac:dyDescent="0.3">
      <c r="A46" s="155">
        <v>45</v>
      </c>
      <c r="B46" s="155">
        <v>424657</v>
      </c>
      <c r="C46" s="156">
        <f t="shared" si="0"/>
        <v>7.14</v>
      </c>
      <c r="D46" s="157">
        <v>10</v>
      </c>
      <c r="E46" s="157">
        <v>6</v>
      </c>
      <c r="F46" s="157">
        <v>7</v>
      </c>
      <c r="G46" s="157">
        <v>0</v>
      </c>
      <c r="H46" s="157">
        <v>7</v>
      </c>
      <c r="I46" s="157">
        <v>10</v>
      </c>
      <c r="J46" s="157">
        <v>10</v>
      </c>
      <c r="K46" s="157"/>
      <c r="L46" s="157"/>
    </row>
    <row r="47" spans="1:12" ht="15.75" customHeight="1" x14ac:dyDescent="0.3">
      <c r="A47" s="155">
        <v>46</v>
      </c>
      <c r="B47" s="155">
        <v>902057</v>
      </c>
      <c r="C47" s="156">
        <f t="shared" si="0"/>
        <v>8.43</v>
      </c>
      <c r="D47" s="157">
        <v>10</v>
      </c>
      <c r="E47" s="157">
        <v>10</v>
      </c>
      <c r="F47" s="157">
        <v>7</v>
      </c>
      <c r="G47" s="157">
        <v>10</v>
      </c>
      <c r="H47" s="157">
        <v>5</v>
      </c>
      <c r="I47" s="157">
        <v>10</v>
      </c>
      <c r="J47" s="157">
        <v>7</v>
      </c>
      <c r="K47" s="157"/>
      <c r="L47" s="157"/>
    </row>
    <row r="48" spans="1:12" ht="15.75" customHeight="1" x14ac:dyDescent="0.3">
      <c r="A48" s="155">
        <v>47</v>
      </c>
      <c r="B48" s="155">
        <v>424662</v>
      </c>
      <c r="C48" s="156">
        <f t="shared" si="0"/>
        <v>9.43</v>
      </c>
      <c r="D48" s="157">
        <v>10</v>
      </c>
      <c r="E48" s="157">
        <v>10</v>
      </c>
      <c r="F48" s="157">
        <v>10</v>
      </c>
      <c r="G48" s="157">
        <v>9</v>
      </c>
      <c r="H48" s="157">
        <v>5</v>
      </c>
      <c r="I48" s="157">
        <v>5</v>
      </c>
      <c r="J48" s="157">
        <v>7</v>
      </c>
      <c r="K48" s="157">
        <v>10</v>
      </c>
      <c r="L48" s="157"/>
    </row>
    <row r="49" spans="1:12" ht="15.75" customHeight="1" x14ac:dyDescent="0.3">
      <c r="A49" s="155">
        <v>48</v>
      </c>
      <c r="B49" s="155">
        <v>424645</v>
      </c>
      <c r="C49" s="156">
        <f t="shared" si="0"/>
        <v>10</v>
      </c>
      <c r="D49" s="157">
        <v>10</v>
      </c>
      <c r="E49" s="157">
        <v>10</v>
      </c>
      <c r="F49" s="157">
        <v>10</v>
      </c>
      <c r="G49" s="157">
        <v>10</v>
      </c>
      <c r="H49" s="157">
        <v>10</v>
      </c>
      <c r="I49" s="160">
        <v>10</v>
      </c>
      <c r="J49" s="157">
        <v>10</v>
      </c>
      <c r="K49" s="157"/>
      <c r="L49" s="157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10.61328125" defaultRowHeight="15" customHeight="1" x14ac:dyDescent="0.3"/>
  <cols>
    <col min="1" max="3" width="10.61328125" style="148" customWidth="1"/>
    <col min="4" max="11" width="3.69140625" style="148" customWidth="1"/>
    <col min="12" max="12" width="24.4609375" style="148" customWidth="1"/>
    <col min="13" max="255" width="10.61328125" style="148" customWidth="1"/>
  </cols>
  <sheetData>
    <row r="1" spans="1:12" ht="15.75" customHeight="1" x14ac:dyDescent="0.3">
      <c r="A1" s="91"/>
      <c r="B1" s="92" t="s">
        <v>0</v>
      </c>
      <c r="C1" s="92" t="s">
        <v>78</v>
      </c>
      <c r="D1" s="112">
        <v>1</v>
      </c>
      <c r="E1" s="112">
        <v>2</v>
      </c>
      <c r="F1" s="112">
        <v>3</v>
      </c>
      <c r="G1" s="112">
        <v>4</v>
      </c>
      <c r="H1" s="112">
        <v>5</v>
      </c>
      <c r="I1" s="112">
        <v>6</v>
      </c>
      <c r="J1" s="112">
        <v>30</v>
      </c>
      <c r="K1" s="112">
        <v>60</v>
      </c>
      <c r="L1" s="112" t="s">
        <v>162</v>
      </c>
    </row>
    <row r="2" spans="1:12" ht="15.75" customHeight="1" x14ac:dyDescent="0.3">
      <c r="A2" s="93">
        <v>1</v>
      </c>
      <c r="B2" s="93">
        <v>424415</v>
      </c>
      <c r="C2" s="149">
        <f t="shared" ref="C2:C49" si="0">SUM(D2:K2)/8</f>
        <v>9.25</v>
      </c>
      <c r="D2" s="10">
        <v>10</v>
      </c>
      <c r="E2" s="10">
        <v>10</v>
      </c>
      <c r="F2" s="10">
        <v>7</v>
      </c>
      <c r="G2" s="10">
        <v>7</v>
      </c>
      <c r="H2" s="10">
        <v>10</v>
      </c>
      <c r="I2" s="10">
        <v>10</v>
      </c>
      <c r="J2" s="10">
        <v>10</v>
      </c>
      <c r="K2" s="10">
        <v>10</v>
      </c>
      <c r="L2" s="11"/>
    </row>
    <row r="3" spans="1:12" ht="15.75" customHeight="1" x14ac:dyDescent="0.3">
      <c r="A3" s="93">
        <v>2</v>
      </c>
      <c r="B3" s="93">
        <v>424642</v>
      </c>
      <c r="C3" s="149">
        <f t="shared" si="0"/>
        <v>9.75</v>
      </c>
      <c r="D3" s="10">
        <v>10</v>
      </c>
      <c r="E3" s="10">
        <v>10</v>
      </c>
      <c r="F3" s="10">
        <v>10</v>
      </c>
      <c r="G3" s="10">
        <v>10</v>
      </c>
      <c r="H3" s="10">
        <v>10</v>
      </c>
      <c r="I3" s="10">
        <v>10</v>
      </c>
      <c r="J3" s="10">
        <v>10</v>
      </c>
      <c r="K3" s="10">
        <v>8</v>
      </c>
      <c r="L3" s="11"/>
    </row>
    <row r="4" spans="1:12" ht="15.75" customHeight="1" x14ac:dyDescent="0.3">
      <c r="A4" s="93">
        <v>3</v>
      </c>
      <c r="B4" s="93">
        <v>424646</v>
      </c>
      <c r="C4" s="150">
        <f t="shared" si="0"/>
        <v>0</v>
      </c>
      <c r="D4" s="11"/>
      <c r="E4" s="11"/>
      <c r="F4" s="11"/>
      <c r="G4" s="11"/>
      <c r="H4" s="11"/>
      <c r="I4" s="11"/>
      <c r="J4" s="11"/>
      <c r="K4" s="11"/>
      <c r="L4" s="11"/>
    </row>
    <row r="5" spans="1:12" ht="15.75" customHeight="1" x14ac:dyDescent="0.3">
      <c r="A5" s="93">
        <v>4</v>
      </c>
      <c r="B5" s="93">
        <v>424643</v>
      </c>
      <c r="C5" s="149">
        <f t="shared" si="0"/>
        <v>7</v>
      </c>
      <c r="D5" s="10">
        <v>7</v>
      </c>
      <c r="E5" s="10">
        <v>3</v>
      </c>
      <c r="F5" s="10">
        <v>5</v>
      </c>
      <c r="G5" s="10">
        <v>3</v>
      </c>
      <c r="H5" s="10">
        <v>10</v>
      </c>
      <c r="I5" s="10">
        <v>10</v>
      </c>
      <c r="J5" s="10">
        <v>10</v>
      </c>
      <c r="K5" s="10">
        <v>8</v>
      </c>
      <c r="L5" s="11"/>
    </row>
    <row r="6" spans="1:12" ht="15.75" customHeight="1" x14ac:dyDescent="0.3">
      <c r="A6" s="93">
        <v>5</v>
      </c>
      <c r="B6" s="93">
        <v>313542</v>
      </c>
      <c r="C6" s="149">
        <f t="shared" si="0"/>
        <v>9.875</v>
      </c>
      <c r="D6" s="10">
        <v>10</v>
      </c>
      <c r="E6" s="10">
        <v>10</v>
      </c>
      <c r="F6" s="10">
        <v>9</v>
      </c>
      <c r="G6" s="10">
        <v>10</v>
      </c>
      <c r="H6" s="10">
        <v>10</v>
      </c>
      <c r="I6" s="10">
        <v>10</v>
      </c>
      <c r="J6" s="10">
        <v>10</v>
      </c>
      <c r="K6" s="10">
        <v>10</v>
      </c>
      <c r="L6" s="11"/>
    </row>
    <row r="7" spans="1:12" ht="15.75" customHeight="1" x14ac:dyDescent="0.3">
      <c r="A7" s="93">
        <v>6</v>
      </c>
      <c r="B7" s="93">
        <v>280236</v>
      </c>
      <c r="C7" s="149">
        <f t="shared" si="0"/>
        <v>9.25</v>
      </c>
      <c r="D7" s="10">
        <v>10</v>
      </c>
      <c r="E7" s="10">
        <v>7</v>
      </c>
      <c r="F7" s="10">
        <v>10</v>
      </c>
      <c r="G7" s="10">
        <v>7</v>
      </c>
      <c r="H7" s="10">
        <v>10</v>
      </c>
      <c r="I7" s="10">
        <v>10</v>
      </c>
      <c r="J7" s="10">
        <v>10</v>
      </c>
      <c r="K7" s="10">
        <v>10</v>
      </c>
      <c r="L7" s="11"/>
    </row>
    <row r="8" spans="1:12" ht="15.75" customHeight="1" x14ac:dyDescent="0.3">
      <c r="A8" s="93">
        <v>7</v>
      </c>
      <c r="B8" s="93">
        <v>415121</v>
      </c>
      <c r="C8" s="149">
        <f t="shared" si="0"/>
        <v>5.75</v>
      </c>
      <c r="D8" s="10">
        <v>10</v>
      </c>
      <c r="E8" s="10">
        <v>8</v>
      </c>
      <c r="F8" s="10">
        <v>8</v>
      </c>
      <c r="G8" s="10">
        <v>7</v>
      </c>
      <c r="H8" s="10">
        <v>10</v>
      </c>
      <c r="I8" s="10">
        <v>0</v>
      </c>
      <c r="J8" s="10">
        <v>3</v>
      </c>
      <c r="K8" s="10">
        <v>0</v>
      </c>
      <c r="L8" s="11"/>
    </row>
    <row r="9" spans="1:12" ht="15.75" customHeight="1" x14ac:dyDescent="0.3">
      <c r="A9" s="93">
        <v>8</v>
      </c>
      <c r="B9" s="93">
        <v>380027</v>
      </c>
      <c r="C9" s="149">
        <f t="shared" si="0"/>
        <v>9.5</v>
      </c>
      <c r="D9" s="10">
        <v>10</v>
      </c>
      <c r="E9" s="10">
        <v>10</v>
      </c>
      <c r="F9" s="10">
        <v>10</v>
      </c>
      <c r="G9" s="10">
        <v>10</v>
      </c>
      <c r="H9" s="10">
        <v>10</v>
      </c>
      <c r="I9" s="10">
        <v>10</v>
      </c>
      <c r="J9" s="10">
        <v>10</v>
      </c>
      <c r="K9" s="10">
        <v>6</v>
      </c>
      <c r="L9" s="11"/>
    </row>
    <row r="10" spans="1:12" ht="15.75" customHeight="1" x14ac:dyDescent="0.3">
      <c r="A10" s="93">
        <v>9</v>
      </c>
      <c r="B10" s="93">
        <v>424661</v>
      </c>
      <c r="C10" s="149">
        <f t="shared" si="0"/>
        <v>9.75</v>
      </c>
      <c r="D10" s="10">
        <v>10</v>
      </c>
      <c r="E10" s="10">
        <v>10</v>
      </c>
      <c r="F10" s="10">
        <v>10</v>
      </c>
      <c r="G10" s="10">
        <v>10</v>
      </c>
      <c r="H10" s="10">
        <v>10</v>
      </c>
      <c r="I10" s="10">
        <v>10</v>
      </c>
      <c r="J10" s="10">
        <v>10</v>
      </c>
      <c r="K10" s="10">
        <v>8</v>
      </c>
      <c r="L10" s="11"/>
    </row>
    <row r="11" spans="1:12" ht="15.75" customHeight="1" x14ac:dyDescent="0.3">
      <c r="A11" s="93">
        <v>10</v>
      </c>
      <c r="B11" s="93">
        <v>424638</v>
      </c>
      <c r="C11" s="149">
        <f t="shared" si="0"/>
        <v>8</v>
      </c>
      <c r="D11" s="10">
        <v>7</v>
      </c>
      <c r="E11" s="10">
        <v>5</v>
      </c>
      <c r="F11" s="10">
        <v>7</v>
      </c>
      <c r="G11" s="10">
        <v>7</v>
      </c>
      <c r="H11" s="10">
        <v>10</v>
      </c>
      <c r="I11" s="10">
        <v>10</v>
      </c>
      <c r="J11" s="10">
        <v>10</v>
      </c>
      <c r="K11" s="10">
        <v>8</v>
      </c>
      <c r="L11" s="11"/>
    </row>
    <row r="12" spans="1:12" ht="15.75" customHeight="1" x14ac:dyDescent="0.3">
      <c r="A12" s="93">
        <v>11</v>
      </c>
      <c r="B12" s="93">
        <v>424660</v>
      </c>
      <c r="C12" s="149">
        <f t="shared" si="0"/>
        <v>9.75</v>
      </c>
      <c r="D12" s="10">
        <v>10</v>
      </c>
      <c r="E12" s="10">
        <v>9</v>
      </c>
      <c r="F12" s="10">
        <v>9</v>
      </c>
      <c r="G12" s="10">
        <v>10</v>
      </c>
      <c r="H12" s="10">
        <v>10</v>
      </c>
      <c r="I12" s="10">
        <v>10</v>
      </c>
      <c r="J12" s="10">
        <v>10</v>
      </c>
      <c r="K12" s="10">
        <v>10</v>
      </c>
      <c r="L12" s="11"/>
    </row>
    <row r="13" spans="1:12" ht="15.75" customHeight="1" x14ac:dyDescent="0.3">
      <c r="A13" s="93">
        <v>12</v>
      </c>
      <c r="B13" s="93">
        <v>424639</v>
      </c>
      <c r="C13" s="149">
        <f t="shared" si="0"/>
        <v>9.625</v>
      </c>
      <c r="D13" s="10">
        <v>10</v>
      </c>
      <c r="E13" s="10">
        <v>10</v>
      </c>
      <c r="F13" s="10">
        <v>9</v>
      </c>
      <c r="G13" s="10">
        <v>10</v>
      </c>
      <c r="H13" s="10">
        <v>10</v>
      </c>
      <c r="I13" s="10">
        <v>10</v>
      </c>
      <c r="J13" s="10">
        <v>10</v>
      </c>
      <c r="K13" s="10">
        <v>8</v>
      </c>
      <c r="L13" s="11"/>
    </row>
    <row r="14" spans="1:12" ht="15.75" customHeight="1" x14ac:dyDescent="0.3">
      <c r="A14" s="93">
        <v>13</v>
      </c>
      <c r="B14" s="93">
        <v>424653</v>
      </c>
      <c r="C14" s="149">
        <f t="shared" si="0"/>
        <v>9.125</v>
      </c>
      <c r="D14" s="10">
        <v>10</v>
      </c>
      <c r="E14" s="10">
        <v>8</v>
      </c>
      <c r="F14" s="10">
        <v>10</v>
      </c>
      <c r="G14" s="10">
        <v>7</v>
      </c>
      <c r="H14" s="10">
        <v>10</v>
      </c>
      <c r="I14" s="10">
        <v>10</v>
      </c>
      <c r="J14" s="10">
        <v>10</v>
      </c>
      <c r="K14" s="10">
        <v>8</v>
      </c>
      <c r="L14" s="11"/>
    </row>
    <row r="15" spans="1:12" ht="15.75" customHeight="1" x14ac:dyDescent="0.3">
      <c r="A15" s="93">
        <v>14</v>
      </c>
      <c r="B15" s="93">
        <v>311640</v>
      </c>
      <c r="C15" s="150">
        <f t="shared" si="0"/>
        <v>0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5.75" customHeight="1" x14ac:dyDescent="0.3">
      <c r="A16" s="93">
        <v>15</v>
      </c>
      <c r="B16" s="93">
        <v>424641</v>
      </c>
      <c r="C16" s="149">
        <f t="shared" si="0"/>
        <v>9.5</v>
      </c>
      <c r="D16" s="10">
        <v>10</v>
      </c>
      <c r="E16" s="10">
        <v>7</v>
      </c>
      <c r="F16" s="10">
        <v>9</v>
      </c>
      <c r="G16" s="10">
        <v>10</v>
      </c>
      <c r="H16" s="10">
        <v>10</v>
      </c>
      <c r="I16" s="10">
        <v>10</v>
      </c>
      <c r="J16" s="10">
        <v>10</v>
      </c>
      <c r="K16" s="10">
        <v>10</v>
      </c>
      <c r="L16" s="11"/>
    </row>
    <row r="17" spans="1:12" ht="15.75" customHeight="1" x14ac:dyDescent="0.3">
      <c r="A17" s="93">
        <v>16</v>
      </c>
      <c r="B17" s="93">
        <v>424622</v>
      </c>
      <c r="C17" s="149">
        <f t="shared" si="0"/>
        <v>8.5</v>
      </c>
      <c r="D17" s="10">
        <v>10</v>
      </c>
      <c r="E17" s="10">
        <v>10</v>
      </c>
      <c r="F17" s="10">
        <v>10</v>
      </c>
      <c r="G17" s="10">
        <v>10</v>
      </c>
      <c r="H17" s="10">
        <v>10</v>
      </c>
      <c r="I17" s="10">
        <v>0</v>
      </c>
      <c r="J17" s="10">
        <v>10</v>
      </c>
      <c r="K17" s="10">
        <v>8</v>
      </c>
      <c r="L17" s="11"/>
    </row>
    <row r="18" spans="1:12" ht="15.75" customHeight="1" x14ac:dyDescent="0.3">
      <c r="A18" s="93">
        <v>17</v>
      </c>
      <c r="B18" s="93">
        <v>424649</v>
      </c>
      <c r="C18" s="149">
        <f t="shared" si="0"/>
        <v>9.875</v>
      </c>
      <c r="D18" s="10">
        <v>10</v>
      </c>
      <c r="E18" s="10">
        <v>10</v>
      </c>
      <c r="F18" s="10">
        <v>9</v>
      </c>
      <c r="G18" s="10">
        <v>10</v>
      </c>
      <c r="H18" s="10">
        <v>10</v>
      </c>
      <c r="I18" s="10">
        <v>10</v>
      </c>
      <c r="J18" s="10">
        <v>10</v>
      </c>
      <c r="K18" s="10">
        <v>10</v>
      </c>
      <c r="L18" s="11"/>
    </row>
    <row r="19" spans="1:12" ht="15.75" customHeight="1" x14ac:dyDescent="0.3">
      <c r="A19" s="93">
        <v>18</v>
      </c>
      <c r="B19" s="93">
        <v>424656</v>
      </c>
      <c r="C19" s="149">
        <f t="shared" si="0"/>
        <v>0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5.75" customHeight="1" x14ac:dyDescent="0.3">
      <c r="A20" s="93">
        <v>19</v>
      </c>
      <c r="B20" s="93">
        <v>424621</v>
      </c>
      <c r="C20" s="149">
        <f t="shared" si="0"/>
        <v>8.25</v>
      </c>
      <c r="D20" s="10">
        <v>10</v>
      </c>
      <c r="E20" s="10">
        <v>9</v>
      </c>
      <c r="F20" s="10">
        <v>10</v>
      </c>
      <c r="G20" s="10">
        <v>7</v>
      </c>
      <c r="H20" s="10">
        <v>10</v>
      </c>
      <c r="I20" s="10">
        <v>10</v>
      </c>
      <c r="J20" s="10">
        <v>0</v>
      </c>
      <c r="K20" s="10">
        <v>10</v>
      </c>
      <c r="L20" s="11"/>
    </row>
    <row r="21" spans="1:12" ht="15.75" customHeight="1" x14ac:dyDescent="0.3">
      <c r="A21" s="93">
        <v>20</v>
      </c>
      <c r="B21" s="93">
        <v>312734</v>
      </c>
      <c r="C21" s="150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5.75" customHeight="1" x14ac:dyDescent="0.3">
      <c r="A22" s="93">
        <v>21</v>
      </c>
      <c r="B22" s="93">
        <v>255300</v>
      </c>
      <c r="C22" s="149">
        <f t="shared" si="0"/>
        <v>9.875</v>
      </c>
      <c r="D22" s="10">
        <v>10</v>
      </c>
      <c r="E22" s="10">
        <v>10</v>
      </c>
      <c r="F22" s="10">
        <v>9</v>
      </c>
      <c r="G22" s="10">
        <v>10</v>
      </c>
      <c r="H22" s="10">
        <v>10</v>
      </c>
      <c r="I22" s="10">
        <v>10</v>
      </c>
      <c r="J22" s="10">
        <v>10</v>
      </c>
      <c r="K22" s="10">
        <v>10</v>
      </c>
      <c r="L22" s="11"/>
    </row>
    <row r="23" spans="1:12" ht="15.75" customHeight="1" x14ac:dyDescent="0.3">
      <c r="A23" s="93">
        <v>22</v>
      </c>
      <c r="B23" s="93">
        <v>313290</v>
      </c>
      <c r="C23" s="149">
        <f t="shared" si="0"/>
        <v>8.875</v>
      </c>
      <c r="D23" s="138">
        <v>10</v>
      </c>
      <c r="E23" s="139">
        <v>7</v>
      </c>
      <c r="F23" s="139">
        <v>7</v>
      </c>
      <c r="G23" s="139">
        <v>7</v>
      </c>
      <c r="H23" s="139">
        <v>10</v>
      </c>
      <c r="I23" s="139">
        <v>10</v>
      </c>
      <c r="J23" s="139">
        <v>10</v>
      </c>
      <c r="K23" s="151">
        <v>10</v>
      </c>
      <c r="L23" s="11"/>
    </row>
    <row r="24" spans="1:12" ht="15.75" customHeight="1" x14ac:dyDescent="0.3">
      <c r="A24" s="93">
        <v>23</v>
      </c>
      <c r="B24" s="93">
        <v>311911</v>
      </c>
      <c r="C24" s="149">
        <f t="shared" si="0"/>
        <v>7.5</v>
      </c>
      <c r="D24" s="10">
        <v>9</v>
      </c>
      <c r="E24" s="10">
        <v>7</v>
      </c>
      <c r="F24" s="10">
        <v>8</v>
      </c>
      <c r="G24" s="10">
        <v>10</v>
      </c>
      <c r="H24" s="10">
        <v>0</v>
      </c>
      <c r="I24" s="10">
        <v>8</v>
      </c>
      <c r="J24" s="10">
        <v>10</v>
      </c>
      <c r="K24" s="10">
        <v>8</v>
      </c>
      <c r="L24" s="11"/>
    </row>
    <row r="25" spans="1:12" ht="15.75" customHeight="1" x14ac:dyDescent="0.3">
      <c r="A25" s="93">
        <v>24</v>
      </c>
      <c r="B25" s="93">
        <v>312523</v>
      </c>
      <c r="C25" s="150">
        <f t="shared" si="0"/>
        <v>0</v>
      </c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5.75" customHeight="1" x14ac:dyDescent="0.3">
      <c r="A26" s="93">
        <v>25</v>
      </c>
      <c r="B26" s="93">
        <v>312695</v>
      </c>
      <c r="C26" s="149">
        <f t="shared" si="0"/>
        <v>10</v>
      </c>
      <c r="D26" s="10">
        <v>10</v>
      </c>
      <c r="E26" s="10">
        <v>10</v>
      </c>
      <c r="F26" s="10">
        <v>10</v>
      </c>
      <c r="G26" s="10">
        <v>10</v>
      </c>
      <c r="H26" s="10">
        <v>10</v>
      </c>
      <c r="I26" s="10">
        <v>10</v>
      </c>
      <c r="J26" s="10">
        <v>10</v>
      </c>
      <c r="K26" s="10">
        <v>10</v>
      </c>
      <c r="L26" s="11"/>
    </row>
    <row r="27" spans="1:12" ht="15.75" customHeight="1" x14ac:dyDescent="0.3">
      <c r="A27" s="128">
        <v>26</v>
      </c>
      <c r="B27" s="128">
        <v>424630</v>
      </c>
      <c r="C27" s="150">
        <f t="shared" si="0"/>
        <v>0</v>
      </c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.75" customHeight="1" x14ac:dyDescent="0.3">
      <c r="A28" s="93">
        <v>27</v>
      </c>
      <c r="B28" s="93">
        <v>424637</v>
      </c>
      <c r="C28" s="149">
        <f t="shared" si="0"/>
        <v>9.25</v>
      </c>
      <c r="D28" s="10">
        <v>10</v>
      </c>
      <c r="E28" s="10">
        <v>10</v>
      </c>
      <c r="F28" s="10">
        <v>7</v>
      </c>
      <c r="G28" s="10">
        <v>7</v>
      </c>
      <c r="H28" s="10">
        <v>10</v>
      </c>
      <c r="I28" s="10">
        <v>10</v>
      </c>
      <c r="J28" s="10">
        <v>10</v>
      </c>
      <c r="K28" s="10">
        <v>10</v>
      </c>
      <c r="L28" s="11"/>
    </row>
    <row r="29" spans="1:12" ht="15.75" customHeight="1" x14ac:dyDescent="0.3">
      <c r="A29" s="93">
        <v>28</v>
      </c>
      <c r="B29" s="93">
        <v>312637</v>
      </c>
      <c r="C29" s="149">
        <f t="shared" si="0"/>
        <v>9</v>
      </c>
      <c r="D29" s="10">
        <v>10</v>
      </c>
      <c r="E29" s="10">
        <v>10</v>
      </c>
      <c r="F29" s="10">
        <v>7</v>
      </c>
      <c r="G29" s="10">
        <v>7</v>
      </c>
      <c r="H29" s="10">
        <v>10</v>
      </c>
      <c r="I29" s="10">
        <v>10</v>
      </c>
      <c r="J29" s="10">
        <v>10</v>
      </c>
      <c r="K29" s="10">
        <v>8</v>
      </c>
      <c r="L29" s="11"/>
    </row>
    <row r="30" spans="1:12" ht="15.75" customHeight="1" x14ac:dyDescent="0.3">
      <c r="A30" s="93">
        <v>29</v>
      </c>
      <c r="B30" s="93">
        <v>424634</v>
      </c>
      <c r="C30" s="149">
        <f t="shared" si="0"/>
        <v>9.25</v>
      </c>
      <c r="D30" s="10">
        <v>10</v>
      </c>
      <c r="E30" s="10">
        <v>7</v>
      </c>
      <c r="F30" s="10">
        <v>10</v>
      </c>
      <c r="G30" s="10">
        <v>7</v>
      </c>
      <c r="H30" s="10">
        <v>10</v>
      </c>
      <c r="I30" s="10">
        <v>10</v>
      </c>
      <c r="J30" s="10">
        <v>10</v>
      </c>
      <c r="K30" s="10">
        <v>10</v>
      </c>
      <c r="L30" s="11"/>
    </row>
    <row r="31" spans="1:12" ht="15.75" customHeight="1" x14ac:dyDescent="0.3">
      <c r="A31" s="93">
        <v>30</v>
      </c>
      <c r="B31" s="93">
        <v>424655</v>
      </c>
      <c r="C31" s="149">
        <f t="shared" si="0"/>
        <v>9.25</v>
      </c>
      <c r="D31" s="10">
        <v>10</v>
      </c>
      <c r="E31" s="10">
        <v>10</v>
      </c>
      <c r="F31" s="10">
        <v>7</v>
      </c>
      <c r="G31" s="10">
        <v>7</v>
      </c>
      <c r="H31" s="10">
        <v>10</v>
      </c>
      <c r="I31" s="10">
        <v>10</v>
      </c>
      <c r="J31" s="10">
        <v>10</v>
      </c>
      <c r="K31" s="10">
        <v>10</v>
      </c>
      <c r="L31" s="11"/>
    </row>
    <row r="32" spans="1:12" ht="15.75" customHeight="1" x14ac:dyDescent="0.3">
      <c r="A32" s="93">
        <v>31</v>
      </c>
      <c r="B32" s="93">
        <v>424659</v>
      </c>
      <c r="C32" s="149">
        <f t="shared" si="0"/>
        <v>9.875</v>
      </c>
      <c r="D32" s="10">
        <v>10</v>
      </c>
      <c r="E32" s="10">
        <v>10</v>
      </c>
      <c r="F32" s="10">
        <v>9</v>
      </c>
      <c r="G32" s="10">
        <v>10</v>
      </c>
      <c r="H32" s="10">
        <v>10</v>
      </c>
      <c r="I32" s="10">
        <v>10</v>
      </c>
      <c r="J32" s="10">
        <v>10</v>
      </c>
      <c r="K32" s="10">
        <v>10</v>
      </c>
      <c r="L32" s="11"/>
    </row>
    <row r="33" spans="1:12" ht="15.75" customHeight="1" x14ac:dyDescent="0.3">
      <c r="A33" s="93">
        <v>32</v>
      </c>
      <c r="B33" s="93">
        <v>255010</v>
      </c>
      <c r="C33" s="15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5.75" customHeight="1" x14ac:dyDescent="0.3">
      <c r="A34" s="93">
        <v>33</v>
      </c>
      <c r="B34" s="93">
        <v>424658</v>
      </c>
      <c r="C34" s="149">
        <f t="shared" si="0"/>
        <v>8.25</v>
      </c>
      <c r="D34" s="10">
        <v>10</v>
      </c>
      <c r="E34" s="10">
        <v>7</v>
      </c>
      <c r="F34" s="10">
        <v>8</v>
      </c>
      <c r="G34" s="10">
        <v>3</v>
      </c>
      <c r="H34" s="10">
        <v>10</v>
      </c>
      <c r="I34" s="10">
        <v>10</v>
      </c>
      <c r="J34" s="10">
        <v>10</v>
      </c>
      <c r="K34" s="10">
        <v>8</v>
      </c>
      <c r="L34" s="11"/>
    </row>
    <row r="35" spans="1:12" ht="15.75" customHeight="1" x14ac:dyDescent="0.3">
      <c r="A35" s="93">
        <v>34</v>
      </c>
      <c r="B35" s="93">
        <v>424647</v>
      </c>
      <c r="C35" s="149">
        <f t="shared" si="0"/>
        <v>10</v>
      </c>
      <c r="D35" s="10">
        <v>10</v>
      </c>
      <c r="E35" s="10">
        <v>10</v>
      </c>
      <c r="F35" s="10">
        <v>10</v>
      </c>
      <c r="G35" s="10">
        <v>10</v>
      </c>
      <c r="H35" s="10">
        <v>10</v>
      </c>
      <c r="I35" s="10">
        <v>10</v>
      </c>
      <c r="J35" s="10">
        <v>10</v>
      </c>
      <c r="K35" s="10">
        <v>10</v>
      </c>
      <c r="L35" s="11"/>
    </row>
    <row r="36" spans="1:12" ht="15.75" customHeight="1" x14ac:dyDescent="0.3">
      <c r="A36" s="93">
        <v>35</v>
      </c>
      <c r="B36" s="93">
        <v>343515</v>
      </c>
      <c r="C36" s="149">
        <f t="shared" si="0"/>
        <v>7.375</v>
      </c>
      <c r="D36" s="10">
        <v>10</v>
      </c>
      <c r="E36" s="10">
        <v>10</v>
      </c>
      <c r="F36" s="10">
        <v>9</v>
      </c>
      <c r="G36" s="10">
        <v>10</v>
      </c>
      <c r="H36" s="10">
        <v>10</v>
      </c>
      <c r="I36" s="10">
        <v>0</v>
      </c>
      <c r="J36" s="10">
        <v>0</v>
      </c>
      <c r="K36" s="10">
        <v>10</v>
      </c>
      <c r="L36" s="11"/>
    </row>
    <row r="37" spans="1:12" ht="15.75" customHeight="1" x14ac:dyDescent="0.3">
      <c r="A37" s="93">
        <v>36</v>
      </c>
      <c r="B37" s="93">
        <v>433931</v>
      </c>
      <c r="C37" s="149">
        <f t="shared" si="0"/>
        <v>10</v>
      </c>
      <c r="D37" s="10">
        <v>10</v>
      </c>
      <c r="E37" s="10">
        <v>10</v>
      </c>
      <c r="F37" s="10">
        <v>10</v>
      </c>
      <c r="G37" s="10">
        <v>10</v>
      </c>
      <c r="H37" s="10">
        <v>10</v>
      </c>
      <c r="I37" s="10">
        <v>10</v>
      </c>
      <c r="J37" s="10">
        <v>10</v>
      </c>
      <c r="K37" s="10">
        <v>10</v>
      </c>
      <c r="L37" s="11"/>
    </row>
    <row r="38" spans="1:12" ht="15.75" customHeight="1" x14ac:dyDescent="0.3">
      <c r="A38" s="128">
        <v>37</v>
      </c>
      <c r="B38" s="95"/>
      <c r="C38" s="150">
        <f t="shared" si="0"/>
        <v>0</v>
      </c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5.75" customHeight="1" x14ac:dyDescent="0.3">
      <c r="A39" s="93">
        <v>38</v>
      </c>
      <c r="B39" s="93">
        <v>415460</v>
      </c>
      <c r="C39" s="149">
        <f t="shared" si="0"/>
        <v>9.25</v>
      </c>
      <c r="D39" s="10">
        <v>10</v>
      </c>
      <c r="E39" s="10">
        <v>10</v>
      </c>
      <c r="F39" s="10">
        <v>7</v>
      </c>
      <c r="G39" s="10">
        <v>7</v>
      </c>
      <c r="H39" s="10">
        <v>10</v>
      </c>
      <c r="I39" s="10">
        <v>10</v>
      </c>
      <c r="J39" s="10">
        <v>10</v>
      </c>
      <c r="K39" s="10">
        <v>10</v>
      </c>
      <c r="L39" s="11"/>
    </row>
    <row r="40" spans="1:12" ht="15.75" customHeight="1" x14ac:dyDescent="0.3">
      <c r="A40" s="93">
        <v>39</v>
      </c>
      <c r="B40" s="93">
        <v>415465</v>
      </c>
      <c r="C40" s="149">
        <f t="shared" si="0"/>
        <v>9</v>
      </c>
      <c r="D40" s="10">
        <v>8</v>
      </c>
      <c r="E40" s="10">
        <v>10</v>
      </c>
      <c r="F40" s="10">
        <v>7</v>
      </c>
      <c r="G40" s="10">
        <v>7</v>
      </c>
      <c r="H40" s="10">
        <v>10</v>
      </c>
      <c r="I40" s="10">
        <v>10</v>
      </c>
      <c r="J40" s="10">
        <v>10</v>
      </c>
      <c r="K40" s="10">
        <v>10</v>
      </c>
      <c r="L40" s="11"/>
    </row>
    <row r="41" spans="1:12" ht="15.75" customHeight="1" x14ac:dyDescent="0.3">
      <c r="A41" s="93">
        <v>40</v>
      </c>
      <c r="B41" s="93">
        <v>390906</v>
      </c>
      <c r="C41" s="149">
        <f t="shared" si="0"/>
        <v>9.75</v>
      </c>
      <c r="D41" s="10">
        <v>10</v>
      </c>
      <c r="E41" s="10">
        <v>10</v>
      </c>
      <c r="F41" s="10">
        <v>10</v>
      </c>
      <c r="G41" s="10">
        <v>10</v>
      </c>
      <c r="H41" s="10">
        <v>10</v>
      </c>
      <c r="I41" s="10">
        <v>10</v>
      </c>
      <c r="J41" s="10">
        <v>10</v>
      </c>
      <c r="K41" s="10">
        <v>8</v>
      </c>
      <c r="L41" s="11"/>
    </row>
    <row r="42" spans="1:12" ht="15.75" customHeight="1" x14ac:dyDescent="0.3">
      <c r="A42" s="128">
        <v>41</v>
      </c>
      <c r="B42" s="128">
        <v>424663</v>
      </c>
      <c r="C42" s="150">
        <f t="shared" si="0"/>
        <v>0</v>
      </c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 ht="15.75" customHeight="1" x14ac:dyDescent="0.3">
      <c r="A43" s="93">
        <v>42</v>
      </c>
      <c r="B43" s="93">
        <v>902040</v>
      </c>
      <c r="C43" s="149">
        <f t="shared" si="0"/>
        <v>9.75</v>
      </c>
      <c r="D43" s="10">
        <v>10</v>
      </c>
      <c r="E43" s="10">
        <v>10</v>
      </c>
      <c r="F43" s="10">
        <v>10</v>
      </c>
      <c r="G43" s="10">
        <v>10</v>
      </c>
      <c r="H43" s="10">
        <v>10</v>
      </c>
      <c r="I43" s="10">
        <v>10</v>
      </c>
      <c r="J43" s="10">
        <v>10</v>
      </c>
      <c r="K43" s="10">
        <v>8</v>
      </c>
      <c r="L43" s="10" t="s">
        <v>163</v>
      </c>
    </row>
    <row r="44" spans="1:12" ht="15.75" customHeight="1" x14ac:dyDescent="0.3">
      <c r="A44" s="93">
        <v>43</v>
      </c>
      <c r="B44" s="93">
        <v>424640</v>
      </c>
      <c r="C44" s="149">
        <f t="shared" si="0"/>
        <v>9.625</v>
      </c>
      <c r="D44" s="10">
        <v>10</v>
      </c>
      <c r="E44" s="10">
        <v>10</v>
      </c>
      <c r="F44" s="10">
        <v>7</v>
      </c>
      <c r="G44" s="10">
        <v>10</v>
      </c>
      <c r="H44" s="10">
        <v>10</v>
      </c>
      <c r="I44" s="10">
        <v>10</v>
      </c>
      <c r="J44" s="10">
        <v>10</v>
      </c>
      <c r="K44" s="10">
        <v>10</v>
      </c>
      <c r="L44" s="11"/>
    </row>
    <row r="45" spans="1:12" ht="15.75" customHeight="1" x14ac:dyDescent="0.3">
      <c r="A45" s="93">
        <v>44</v>
      </c>
      <c r="B45" s="93">
        <v>424650</v>
      </c>
      <c r="C45" s="149">
        <f t="shared" si="0"/>
        <v>9.75</v>
      </c>
      <c r="D45" s="10">
        <v>10</v>
      </c>
      <c r="E45" s="10">
        <v>10</v>
      </c>
      <c r="F45" s="10">
        <v>10</v>
      </c>
      <c r="G45" s="10">
        <v>10</v>
      </c>
      <c r="H45" s="10">
        <v>10</v>
      </c>
      <c r="I45" s="10">
        <v>10</v>
      </c>
      <c r="J45" s="10">
        <v>10</v>
      </c>
      <c r="K45" s="10">
        <v>8</v>
      </c>
      <c r="L45" s="11"/>
    </row>
    <row r="46" spans="1:12" ht="15.75" customHeight="1" x14ac:dyDescent="0.3">
      <c r="A46" s="93">
        <v>45</v>
      </c>
      <c r="B46" s="93">
        <v>424657</v>
      </c>
      <c r="C46" s="149">
        <f t="shared" si="0"/>
        <v>8.875</v>
      </c>
      <c r="D46" s="10">
        <v>10</v>
      </c>
      <c r="E46" s="10">
        <v>7</v>
      </c>
      <c r="F46" s="10">
        <v>9</v>
      </c>
      <c r="G46" s="10">
        <v>7</v>
      </c>
      <c r="H46" s="10">
        <v>10</v>
      </c>
      <c r="I46" s="10">
        <v>10</v>
      </c>
      <c r="J46" s="10">
        <v>10</v>
      </c>
      <c r="K46" s="10">
        <v>8</v>
      </c>
      <c r="L46" s="11"/>
    </row>
    <row r="47" spans="1:12" ht="15.75" customHeight="1" x14ac:dyDescent="0.3">
      <c r="A47" s="93">
        <v>46</v>
      </c>
      <c r="B47" s="93">
        <v>902057</v>
      </c>
      <c r="C47" s="149">
        <f t="shared" si="0"/>
        <v>9.875</v>
      </c>
      <c r="D47" s="10">
        <v>10</v>
      </c>
      <c r="E47" s="10">
        <v>10</v>
      </c>
      <c r="F47" s="10">
        <v>9</v>
      </c>
      <c r="G47" s="10">
        <v>10</v>
      </c>
      <c r="H47" s="10">
        <v>10</v>
      </c>
      <c r="I47" s="10">
        <v>10</v>
      </c>
      <c r="J47" s="10">
        <v>12</v>
      </c>
      <c r="K47" s="10">
        <v>8</v>
      </c>
      <c r="L47" s="11"/>
    </row>
    <row r="48" spans="1:12" ht="15.75" customHeight="1" x14ac:dyDescent="0.3">
      <c r="A48" s="93">
        <v>47</v>
      </c>
      <c r="B48" s="93">
        <v>424662</v>
      </c>
      <c r="C48" s="149">
        <f t="shared" si="0"/>
        <v>10</v>
      </c>
      <c r="D48" s="10">
        <v>10</v>
      </c>
      <c r="E48" s="10">
        <v>10</v>
      </c>
      <c r="F48" s="10">
        <v>10</v>
      </c>
      <c r="G48" s="10">
        <v>10</v>
      </c>
      <c r="H48" s="10">
        <v>10</v>
      </c>
      <c r="I48" s="10">
        <v>10</v>
      </c>
      <c r="J48" s="10">
        <v>10</v>
      </c>
      <c r="K48" s="10">
        <v>10</v>
      </c>
      <c r="L48" s="11"/>
    </row>
    <row r="49" spans="1:12" ht="15.75" customHeight="1" x14ac:dyDescent="0.3">
      <c r="A49" s="93">
        <v>48</v>
      </c>
      <c r="B49" s="93">
        <v>424645</v>
      </c>
      <c r="C49" s="149">
        <f t="shared" si="0"/>
        <v>9.875</v>
      </c>
      <c r="D49" s="10">
        <v>10</v>
      </c>
      <c r="E49" s="10">
        <v>10</v>
      </c>
      <c r="F49" s="10">
        <v>9</v>
      </c>
      <c r="G49" s="10">
        <v>10</v>
      </c>
      <c r="H49" s="10">
        <v>10</v>
      </c>
      <c r="I49" s="10">
        <v>10</v>
      </c>
      <c r="J49" s="10">
        <v>10</v>
      </c>
      <c r="K49" s="10">
        <v>10</v>
      </c>
      <c r="L49" s="11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10.61328125" defaultRowHeight="15" customHeight="1" x14ac:dyDescent="0.3"/>
  <cols>
    <col min="1" max="1" width="3.921875" style="46" customWidth="1"/>
    <col min="2" max="2" width="14.921875" style="46" customWidth="1"/>
    <col min="3" max="3" width="10.61328125" style="46" customWidth="1"/>
    <col min="4" max="7" width="7.07421875" style="46" customWidth="1"/>
    <col min="8" max="255" width="10.61328125" style="46" customWidth="1"/>
  </cols>
  <sheetData>
    <row r="1" spans="1:7" ht="20.100000000000001" customHeight="1" x14ac:dyDescent="0.3">
      <c r="A1" s="47"/>
      <c r="B1" s="48" t="s">
        <v>0</v>
      </c>
      <c r="C1" s="48" t="s">
        <v>78</v>
      </c>
      <c r="D1" s="48" t="s">
        <v>79</v>
      </c>
      <c r="E1" s="48" t="s">
        <v>80</v>
      </c>
      <c r="F1" s="48" t="s">
        <v>81</v>
      </c>
      <c r="G1" s="48" t="s">
        <v>82</v>
      </c>
    </row>
    <row r="2" spans="1:7" ht="20.100000000000001" customHeight="1" x14ac:dyDescent="0.3">
      <c r="A2" s="49">
        <v>1</v>
      </c>
      <c r="B2" s="50">
        <v>424415</v>
      </c>
      <c r="C2" s="51">
        <f t="shared" ref="C2:C24" si="0">ROUND(SUM(D2:G2)*0.25,2)</f>
        <v>9.25</v>
      </c>
      <c r="D2" s="52">
        <v>10</v>
      </c>
      <c r="E2" s="53">
        <v>10</v>
      </c>
      <c r="F2" s="53">
        <v>7</v>
      </c>
      <c r="G2" s="54">
        <v>10</v>
      </c>
    </row>
    <row r="3" spans="1:7" ht="20.100000000000001" customHeight="1" x14ac:dyDescent="0.3">
      <c r="A3" s="49">
        <v>2</v>
      </c>
      <c r="B3" s="55">
        <v>424642</v>
      </c>
      <c r="C3" s="56">
        <f t="shared" si="0"/>
        <v>9.75</v>
      </c>
      <c r="D3" s="57">
        <v>10</v>
      </c>
      <c r="E3" s="57">
        <v>10</v>
      </c>
      <c r="F3" s="57">
        <v>9</v>
      </c>
      <c r="G3" s="57">
        <v>10</v>
      </c>
    </row>
    <row r="4" spans="1:7" ht="20.100000000000001" customHeight="1" x14ac:dyDescent="0.3">
      <c r="A4" s="49">
        <v>3</v>
      </c>
      <c r="B4" s="55">
        <v>424646</v>
      </c>
      <c r="C4" s="56">
        <f t="shared" si="0"/>
        <v>10</v>
      </c>
      <c r="D4" s="57">
        <v>10</v>
      </c>
      <c r="E4" s="57">
        <v>10</v>
      </c>
      <c r="F4" s="57">
        <v>10</v>
      </c>
      <c r="G4" s="57">
        <v>10</v>
      </c>
    </row>
    <row r="5" spans="1:7" ht="20.100000000000001" customHeight="1" x14ac:dyDescent="0.3">
      <c r="A5" s="49">
        <v>4</v>
      </c>
      <c r="B5" s="55">
        <v>424643</v>
      </c>
      <c r="C5" s="56">
        <f t="shared" si="0"/>
        <v>9</v>
      </c>
      <c r="D5" s="57">
        <v>9</v>
      </c>
      <c r="E5" s="57">
        <v>10</v>
      </c>
      <c r="F5" s="57">
        <v>7</v>
      </c>
      <c r="G5" s="57">
        <v>10</v>
      </c>
    </row>
    <row r="6" spans="1:7" ht="20.100000000000001" customHeight="1" x14ac:dyDescent="0.3">
      <c r="A6" s="49">
        <v>5</v>
      </c>
      <c r="B6" s="55">
        <v>313542</v>
      </c>
      <c r="C6" s="56">
        <f t="shared" si="0"/>
        <v>7.5</v>
      </c>
      <c r="D6" s="57">
        <v>10</v>
      </c>
      <c r="E6" s="57">
        <v>0</v>
      </c>
      <c r="F6" s="57">
        <v>10</v>
      </c>
      <c r="G6" s="57">
        <v>10</v>
      </c>
    </row>
    <row r="7" spans="1:7" ht="20.100000000000001" customHeight="1" x14ac:dyDescent="0.3">
      <c r="A7" s="49">
        <v>6</v>
      </c>
      <c r="B7" s="55">
        <v>280236</v>
      </c>
      <c r="C7" s="56">
        <f t="shared" si="0"/>
        <v>9.25</v>
      </c>
      <c r="D7" s="57">
        <v>10</v>
      </c>
      <c r="E7" s="57">
        <v>7</v>
      </c>
      <c r="F7" s="57">
        <v>10</v>
      </c>
      <c r="G7" s="57">
        <v>10</v>
      </c>
    </row>
    <row r="8" spans="1:7" ht="20.100000000000001" customHeight="1" x14ac:dyDescent="0.3">
      <c r="A8" s="49">
        <v>7</v>
      </c>
      <c r="B8" s="55">
        <v>415121</v>
      </c>
      <c r="C8" s="56">
        <f t="shared" si="0"/>
        <v>9</v>
      </c>
      <c r="D8" s="58">
        <v>9</v>
      </c>
      <c r="E8" s="58">
        <v>10</v>
      </c>
      <c r="F8" s="58">
        <v>7</v>
      </c>
      <c r="G8" s="58">
        <v>10</v>
      </c>
    </row>
    <row r="9" spans="1:7" ht="20.100000000000001" customHeight="1" x14ac:dyDescent="0.3">
      <c r="A9" s="49">
        <v>8</v>
      </c>
      <c r="B9" s="55">
        <v>380027</v>
      </c>
      <c r="C9" s="56">
        <f t="shared" si="0"/>
        <v>9.25</v>
      </c>
      <c r="D9" s="57">
        <v>9</v>
      </c>
      <c r="E9" s="57">
        <v>9</v>
      </c>
      <c r="F9" s="57">
        <v>9</v>
      </c>
      <c r="G9" s="57">
        <v>10</v>
      </c>
    </row>
    <row r="10" spans="1:7" ht="20.100000000000001" customHeight="1" x14ac:dyDescent="0.3">
      <c r="A10" s="49">
        <v>9</v>
      </c>
      <c r="B10" s="55">
        <v>424661</v>
      </c>
      <c r="C10" s="56">
        <f t="shared" si="0"/>
        <v>10</v>
      </c>
      <c r="D10" s="57">
        <v>10</v>
      </c>
      <c r="E10" s="57">
        <v>10</v>
      </c>
      <c r="F10" s="57">
        <v>10</v>
      </c>
      <c r="G10" s="57">
        <v>10</v>
      </c>
    </row>
    <row r="11" spans="1:7" ht="20.100000000000001" customHeight="1" x14ac:dyDescent="0.3">
      <c r="A11" s="49">
        <v>10</v>
      </c>
      <c r="B11" s="55">
        <v>424638</v>
      </c>
      <c r="C11" s="56">
        <f t="shared" si="0"/>
        <v>10</v>
      </c>
      <c r="D11" s="57">
        <v>10</v>
      </c>
      <c r="E11" s="57">
        <v>10</v>
      </c>
      <c r="F11" s="57">
        <v>10</v>
      </c>
      <c r="G11" s="57">
        <v>10</v>
      </c>
    </row>
    <row r="12" spans="1:7" ht="20.100000000000001" customHeight="1" x14ac:dyDescent="0.3">
      <c r="A12" s="49">
        <v>11</v>
      </c>
      <c r="B12" s="55">
        <v>424660</v>
      </c>
      <c r="C12" s="56">
        <f t="shared" si="0"/>
        <v>9.75</v>
      </c>
      <c r="D12" s="57">
        <v>10</v>
      </c>
      <c r="E12" s="57">
        <v>10</v>
      </c>
      <c r="F12" s="57">
        <v>9</v>
      </c>
      <c r="G12" s="57">
        <v>10</v>
      </c>
    </row>
    <row r="13" spans="1:7" ht="20.100000000000001" customHeight="1" x14ac:dyDescent="0.3">
      <c r="A13" s="49">
        <v>12</v>
      </c>
      <c r="B13" s="55">
        <v>424639</v>
      </c>
      <c r="C13" s="56">
        <f t="shared" si="0"/>
        <v>6.75</v>
      </c>
      <c r="D13" s="57">
        <v>10</v>
      </c>
      <c r="E13" s="57">
        <v>0</v>
      </c>
      <c r="F13" s="57">
        <v>7</v>
      </c>
      <c r="G13" s="57">
        <v>10</v>
      </c>
    </row>
    <row r="14" spans="1:7" ht="20.100000000000001" customHeight="1" x14ac:dyDescent="0.3">
      <c r="A14" s="49">
        <v>13</v>
      </c>
      <c r="B14" s="55">
        <v>424653</v>
      </c>
      <c r="C14" s="56">
        <f t="shared" si="0"/>
        <v>8.75</v>
      </c>
      <c r="D14" s="57">
        <v>5</v>
      </c>
      <c r="E14" s="57">
        <v>10</v>
      </c>
      <c r="F14" s="57">
        <v>10</v>
      </c>
      <c r="G14" s="57">
        <v>10</v>
      </c>
    </row>
    <row r="15" spans="1:7" ht="20.100000000000001" customHeight="1" x14ac:dyDescent="0.3">
      <c r="A15" s="49">
        <v>14</v>
      </c>
      <c r="B15" s="55">
        <v>311640</v>
      </c>
      <c r="C15" s="56">
        <f t="shared" si="0"/>
        <v>7.5</v>
      </c>
      <c r="D15" s="57">
        <v>10</v>
      </c>
      <c r="E15" s="57">
        <v>10</v>
      </c>
      <c r="F15" s="57">
        <v>0</v>
      </c>
      <c r="G15" s="57">
        <v>10</v>
      </c>
    </row>
    <row r="16" spans="1:7" ht="20.100000000000001" customHeight="1" x14ac:dyDescent="0.3">
      <c r="A16" s="49">
        <v>15</v>
      </c>
      <c r="B16" s="55">
        <v>424641</v>
      </c>
      <c r="C16" s="56">
        <f t="shared" si="0"/>
        <v>10</v>
      </c>
      <c r="D16" s="57">
        <v>10</v>
      </c>
      <c r="E16" s="57">
        <v>10</v>
      </c>
      <c r="F16" s="57">
        <v>10</v>
      </c>
      <c r="G16" s="57">
        <v>10</v>
      </c>
    </row>
    <row r="17" spans="1:7" ht="20.100000000000001" customHeight="1" x14ac:dyDescent="0.3">
      <c r="A17" s="49">
        <v>16</v>
      </c>
      <c r="B17" s="55">
        <v>424622</v>
      </c>
      <c r="C17" s="56">
        <f t="shared" si="0"/>
        <v>9.25</v>
      </c>
      <c r="D17" s="57">
        <v>10</v>
      </c>
      <c r="E17" s="57">
        <v>10</v>
      </c>
      <c r="F17" s="57">
        <v>9</v>
      </c>
      <c r="G17" s="57">
        <v>8</v>
      </c>
    </row>
    <row r="18" spans="1:7" ht="20.100000000000001" customHeight="1" x14ac:dyDescent="0.3">
      <c r="A18" s="49">
        <v>17</v>
      </c>
      <c r="B18" s="55">
        <v>424649</v>
      </c>
      <c r="C18" s="56">
        <f t="shared" si="0"/>
        <v>8.5</v>
      </c>
      <c r="D18" s="57">
        <v>10</v>
      </c>
      <c r="E18" s="57">
        <v>7</v>
      </c>
      <c r="F18" s="57">
        <v>7</v>
      </c>
      <c r="G18" s="57">
        <v>10</v>
      </c>
    </row>
    <row r="19" spans="1:7" ht="20.100000000000001" customHeight="1" x14ac:dyDescent="0.3">
      <c r="A19" s="49">
        <v>18</v>
      </c>
      <c r="B19" s="55">
        <v>424656</v>
      </c>
      <c r="C19" s="56">
        <f t="shared" si="0"/>
        <v>9.5</v>
      </c>
      <c r="D19" s="57">
        <v>10</v>
      </c>
      <c r="E19" s="57">
        <v>10</v>
      </c>
      <c r="F19" s="57">
        <v>10</v>
      </c>
      <c r="G19" s="57">
        <v>8</v>
      </c>
    </row>
    <row r="20" spans="1:7" ht="20.100000000000001" customHeight="1" x14ac:dyDescent="0.3">
      <c r="A20" s="49">
        <v>19</v>
      </c>
      <c r="B20" s="55">
        <v>424621</v>
      </c>
      <c r="C20" s="56">
        <f t="shared" si="0"/>
        <v>10</v>
      </c>
      <c r="D20" s="57">
        <v>10</v>
      </c>
      <c r="E20" s="57">
        <v>10</v>
      </c>
      <c r="F20" s="57">
        <v>10</v>
      </c>
      <c r="G20" s="57">
        <v>10</v>
      </c>
    </row>
    <row r="21" spans="1:7" ht="20.100000000000001" customHeight="1" x14ac:dyDescent="0.3">
      <c r="A21" s="49">
        <v>20</v>
      </c>
      <c r="B21" s="55">
        <v>312734</v>
      </c>
      <c r="C21" s="56">
        <f t="shared" si="0"/>
        <v>9.75</v>
      </c>
      <c r="D21" s="57">
        <v>10</v>
      </c>
      <c r="E21" s="57">
        <v>9</v>
      </c>
      <c r="F21" s="57">
        <v>10</v>
      </c>
      <c r="G21" s="57">
        <v>10</v>
      </c>
    </row>
    <row r="22" spans="1:7" ht="20.100000000000001" customHeight="1" x14ac:dyDescent="0.3">
      <c r="A22" s="49">
        <v>21</v>
      </c>
      <c r="B22" s="55">
        <v>255300</v>
      </c>
      <c r="C22" s="56">
        <f t="shared" si="0"/>
        <v>9.75</v>
      </c>
      <c r="D22" s="57">
        <v>10</v>
      </c>
      <c r="E22" s="57">
        <v>10</v>
      </c>
      <c r="F22" s="57">
        <v>9</v>
      </c>
      <c r="G22" s="57">
        <v>10</v>
      </c>
    </row>
    <row r="23" spans="1:7" ht="20.100000000000001" customHeight="1" x14ac:dyDescent="0.3">
      <c r="A23" s="49">
        <v>22</v>
      </c>
      <c r="B23" s="55">
        <v>313290</v>
      </c>
      <c r="C23" s="56">
        <f t="shared" si="0"/>
        <v>5.5</v>
      </c>
      <c r="D23" s="57">
        <v>7</v>
      </c>
      <c r="E23" s="57">
        <v>0</v>
      </c>
      <c r="F23" s="57">
        <v>7</v>
      </c>
      <c r="G23" s="57">
        <v>8</v>
      </c>
    </row>
    <row r="24" spans="1:7" ht="20.100000000000001" customHeight="1" x14ac:dyDescent="0.3">
      <c r="A24" s="49">
        <v>23</v>
      </c>
      <c r="B24" s="55">
        <v>311911</v>
      </c>
      <c r="C24" s="56">
        <f t="shared" si="0"/>
        <v>9.75</v>
      </c>
      <c r="D24" s="57">
        <v>10</v>
      </c>
      <c r="E24" s="57">
        <v>10</v>
      </c>
      <c r="F24" s="57">
        <v>9</v>
      </c>
      <c r="G24" s="57">
        <v>10</v>
      </c>
    </row>
    <row r="25" spans="1:7" ht="20.100000000000001" customHeight="1" x14ac:dyDescent="0.3">
      <c r="A25" s="49">
        <v>24</v>
      </c>
      <c r="B25" s="55">
        <v>312523</v>
      </c>
      <c r="C25" s="56">
        <v>0</v>
      </c>
      <c r="D25" s="59">
        <v>10</v>
      </c>
      <c r="E25" s="59">
        <v>10</v>
      </c>
      <c r="F25" s="59">
        <v>10</v>
      </c>
      <c r="G25" s="59">
        <v>10</v>
      </c>
    </row>
    <row r="26" spans="1:7" ht="20.100000000000001" customHeight="1" x14ac:dyDescent="0.3">
      <c r="A26" s="49">
        <v>25</v>
      </c>
      <c r="B26" s="55">
        <v>312695</v>
      </c>
      <c r="C26" s="56">
        <f t="shared" ref="C26:C49" si="1">ROUND(SUM(D26:G26)*0.25,2)</f>
        <v>10</v>
      </c>
      <c r="D26" s="57">
        <v>10</v>
      </c>
      <c r="E26" s="57">
        <v>10</v>
      </c>
      <c r="F26" s="57">
        <v>10</v>
      </c>
      <c r="G26" s="57">
        <v>10</v>
      </c>
    </row>
    <row r="27" spans="1:7" ht="20.100000000000001" customHeight="1" x14ac:dyDescent="0.3">
      <c r="A27" s="49">
        <v>26</v>
      </c>
      <c r="B27" s="55">
        <v>424630</v>
      </c>
      <c r="C27" s="56">
        <f t="shared" si="1"/>
        <v>9.25</v>
      </c>
      <c r="D27" s="57">
        <v>10</v>
      </c>
      <c r="E27" s="57">
        <v>10</v>
      </c>
      <c r="F27" s="57">
        <v>7</v>
      </c>
      <c r="G27" s="57">
        <v>10</v>
      </c>
    </row>
    <row r="28" spans="1:7" ht="20.100000000000001" customHeight="1" x14ac:dyDescent="0.3">
      <c r="A28" s="49">
        <v>27</v>
      </c>
      <c r="B28" s="55">
        <v>424637</v>
      </c>
      <c r="C28" s="56">
        <f t="shared" si="1"/>
        <v>8.5</v>
      </c>
      <c r="D28" s="57">
        <v>10</v>
      </c>
      <c r="E28" s="57">
        <v>5</v>
      </c>
      <c r="F28" s="57">
        <v>10</v>
      </c>
      <c r="G28" s="57">
        <v>9</v>
      </c>
    </row>
    <row r="29" spans="1:7" ht="20.100000000000001" customHeight="1" x14ac:dyDescent="0.3">
      <c r="A29" s="49">
        <v>28</v>
      </c>
      <c r="B29" s="55">
        <v>312637</v>
      </c>
      <c r="C29" s="56">
        <f t="shared" si="1"/>
        <v>9.75</v>
      </c>
      <c r="D29" s="57">
        <v>10</v>
      </c>
      <c r="E29" s="57">
        <v>10</v>
      </c>
      <c r="F29" s="57">
        <v>9</v>
      </c>
      <c r="G29" s="57">
        <v>10</v>
      </c>
    </row>
    <row r="30" spans="1:7" ht="20.100000000000001" customHeight="1" x14ac:dyDescent="0.3">
      <c r="A30" s="49">
        <v>29</v>
      </c>
      <c r="B30" s="55">
        <v>424634</v>
      </c>
      <c r="C30" s="56">
        <f t="shared" si="1"/>
        <v>8.5</v>
      </c>
      <c r="D30" s="57">
        <v>10</v>
      </c>
      <c r="E30" s="57">
        <v>9</v>
      </c>
      <c r="F30" s="57">
        <v>5</v>
      </c>
      <c r="G30" s="57">
        <v>10</v>
      </c>
    </row>
    <row r="31" spans="1:7" ht="20.100000000000001" customHeight="1" x14ac:dyDescent="0.3">
      <c r="A31" s="49">
        <v>30</v>
      </c>
      <c r="B31" s="55">
        <v>424655</v>
      </c>
      <c r="C31" s="56">
        <f t="shared" si="1"/>
        <v>9.75</v>
      </c>
      <c r="D31" s="57">
        <v>10</v>
      </c>
      <c r="E31" s="57">
        <v>10</v>
      </c>
      <c r="F31" s="57">
        <v>9</v>
      </c>
      <c r="G31" s="57">
        <v>10</v>
      </c>
    </row>
    <row r="32" spans="1:7" ht="20.100000000000001" customHeight="1" x14ac:dyDescent="0.3">
      <c r="A32" s="49">
        <v>31</v>
      </c>
      <c r="B32" s="55">
        <v>424659</v>
      </c>
      <c r="C32" s="56">
        <f t="shared" si="1"/>
        <v>9.5</v>
      </c>
      <c r="D32" s="57">
        <v>9</v>
      </c>
      <c r="E32" s="57">
        <v>10</v>
      </c>
      <c r="F32" s="57">
        <v>9</v>
      </c>
      <c r="G32" s="57">
        <v>10</v>
      </c>
    </row>
    <row r="33" spans="1:7" ht="20.100000000000001" customHeight="1" x14ac:dyDescent="0.3">
      <c r="A33" s="49">
        <v>32</v>
      </c>
      <c r="B33" s="55">
        <v>255010</v>
      </c>
      <c r="C33" s="56">
        <f t="shared" si="1"/>
        <v>9.75</v>
      </c>
      <c r="D33" s="57">
        <v>10</v>
      </c>
      <c r="E33" s="57">
        <v>10</v>
      </c>
      <c r="F33" s="57">
        <v>9</v>
      </c>
      <c r="G33" s="57">
        <v>10</v>
      </c>
    </row>
    <row r="34" spans="1:7" ht="20.100000000000001" customHeight="1" x14ac:dyDescent="0.3">
      <c r="A34" s="49">
        <v>33</v>
      </c>
      <c r="B34" s="55">
        <v>424658</v>
      </c>
      <c r="C34" s="56">
        <f t="shared" si="1"/>
        <v>7.5</v>
      </c>
      <c r="D34" s="57">
        <v>10</v>
      </c>
      <c r="E34" s="57">
        <v>10</v>
      </c>
      <c r="F34" s="57">
        <v>10</v>
      </c>
      <c r="G34" s="57">
        <v>0</v>
      </c>
    </row>
    <row r="35" spans="1:7" ht="20.100000000000001" customHeight="1" x14ac:dyDescent="0.3">
      <c r="A35" s="49">
        <v>34</v>
      </c>
      <c r="B35" s="55">
        <v>424647</v>
      </c>
      <c r="C35" s="56">
        <f t="shared" si="1"/>
        <v>9.5</v>
      </c>
      <c r="D35" s="57">
        <v>10</v>
      </c>
      <c r="E35" s="57">
        <v>10</v>
      </c>
      <c r="F35" s="57">
        <v>10</v>
      </c>
      <c r="G35" s="57">
        <v>8</v>
      </c>
    </row>
    <row r="36" spans="1:7" ht="20.100000000000001" customHeight="1" x14ac:dyDescent="0.3">
      <c r="A36" s="49">
        <v>35</v>
      </c>
      <c r="B36" s="55">
        <v>343515</v>
      </c>
      <c r="C36" s="56">
        <f t="shared" si="1"/>
        <v>8.75</v>
      </c>
      <c r="D36" s="57">
        <v>10</v>
      </c>
      <c r="E36" s="57">
        <v>6</v>
      </c>
      <c r="F36" s="57">
        <v>9</v>
      </c>
      <c r="G36" s="57">
        <v>10</v>
      </c>
    </row>
    <row r="37" spans="1:7" ht="20.100000000000001" customHeight="1" x14ac:dyDescent="0.3">
      <c r="A37" s="49">
        <v>36</v>
      </c>
      <c r="B37" s="55">
        <v>433931</v>
      </c>
      <c r="C37" s="56">
        <f t="shared" si="1"/>
        <v>10</v>
      </c>
      <c r="D37" s="57">
        <v>10</v>
      </c>
      <c r="E37" s="57">
        <v>10</v>
      </c>
      <c r="F37" s="57">
        <v>10</v>
      </c>
      <c r="G37" s="57">
        <v>10</v>
      </c>
    </row>
    <row r="38" spans="1:7" ht="20.100000000000001" customHeight="1" x14ac:dyDescent="0.3">
      <c r="A38" s="49">
        <v>37</v>
      </c>
      <c r="B38" s="60"/>
      <c r="C38" s="56">
        <f t="shared" si="1"/>
        <v>0</v>
      </c>
      <c r="D38" s="61"/>
      <c r="E38" s="61"/>
      <c r="F38" s="61"/>
      <c r="G38" s="61"/>
    </row>
    <row r="39" spans="1:7" ht="20.100000000000001" customHeight="1" x14ac:dyDescent="0.3">
      <c r="A39" s="49">
        <v>38</v>
      </c>
      <c r="B39" s="55">
        <v>415460</v>
      </c>
      <c r="C39" s="56">
        <f t="shared" si="1"/>
        <v>9.75</v>
      </c>
      <c r="D39" s="57">
        <v>10</v>
      </c>
      <c r="E39" s="57">
        <v>10</v>
      </c>
      <c r="F39" s="57">
        <v>9</v>
      </c>
      <c r="G39" s="57">
        <v>10</v>
      </c>
    </row>
    <row r="40" spans="1:7" ht="20.100000000000001" customHeight="1" x14ac:dyDescent="0.3">
      <c r="A40" s="49">
        <v>39</v>
      </c>
      <c r="B40" s="55">
        <v>415465</v>
      </c>
      <c r="C40" s="56">
        <f t="shared" si="1"/>
        <v>10</v>
      </c>
      <c r="D40" s="57">
        <v>10</v>
      </c>
      <c r="E40" s="57">
        <v>10</v>
      </c>
      <c r="F40" s="57">
        <v>10</v>
      </c>
      <c r="G40" s="57">
        <v>10</v>
      </c>
    </row>
    <row r="41" spans="1:7" ht="20.100000000000001" customHeight="1" x14ac:dyDescent="0.3">
      <c r="A41" s="49">
        <v>40</v>
      </c>
      <c r="B41" s="55">
        <v>390906</v>
      </c>
      <c r="C41" s="56">
        <f t="shared" si="1"/>
        <v>10</v>
      </c>
      <c r="D41" s="57">
        <v>10</v>
      </c>
      <c r="E41" s="57">
        <v>10</v>
      </c>
      <c r="F41" s="57">
        <v>10</v>
      </c>
      <c r="G41" s="57">
        <v>10</v>
      </c>
    </row>
    <row r="42" spans="1:7" ht="20.100000000000001" customHeight="1" x14ac:dyDescent="0.3">
      <c r="A42" s="49">
        <v>41</v>
      </c>
      <c r="B42" s="55">
        <v>424663</v>
      </c>
      <c r="C42" s="56">
        <f t="shared" si="1"/>
        <v>9</v>
      </c>
      <c r="D42" s="57">
        <v>10</v>
      </c>
      <c r="E42" s="57">
        <v>10</v>
      </c>
      <c r="F42" s="57">
        <v>10</v>
      </c>
      <c r="G42" s="57">
        <v>6</v>
      </c>
    </row>
    <row r="43" spans="1:7" ht="20.100000000000001" customHeight="1" x14ac:dyDescent="0.3">
      <c r="A43" s="49">
        <v>42</v>
      </c>
      <c r="B43" s="55">
        <v>902040</v>
      </c>
      <c r="C43" s="56">
        <f t="shared" si="1"/>
        <v>9.75</v>
      </c>
      <c r="D43" s="57">
        <v>10</v>
      </c>
      <c r="E43" s="57">
        <v>9</v>
      </c>
      <c r="F43" s="57">
        <v>10</v>
      </c>
      <c r="G43" s="57">
        <v>10</v>
      </c>
    </row>
    <row r="44" spans="1:7" ht="20.100000000000001" customHeight="1" x14ac:dyDescent="0.3">
      <c r="A44" s="49">
        <v>43</v>
      </c>
      <c r="B44" s="55">
        <v>424640</v>
      </c>
      <c r="C44" s="56">
        <f t="shared" si="1"/>
        <v>8</v>
      </c>
      <c r="D44" s="57">
        <v>10</v>
      </c>
      <c r="E44" s="57">
        <v>5</v>
      </c>
      <c r="F44" s="57">
        <v>9</v>
      </c>
      <c r="G44" s="57">
        <v>8</v>
      </c>
    </row>
    <row r="45" spans="1:7" ht="20.100000000000001" customHeight="1" x14ac:dyDescent="0.3">
      <c r="A45" s="49">
        <v>44</v>
      </c>
      <c r="B45" s="55">
        <v>424650</v>
      </c>
      <c r="C45" s="56">
        <f t="shared" si="1"/>
        <v>10</v>
      </c>
      <c r="D45" s="57">
        <v>10</v>
      </c>
      <c r="E45" s="57">
        <v>10</v>
      </c>
      <c r="F45" s="57">
        <v>10</v>
      </c>
      <c r="G45" s="57">
        <v>10</v>
      </c>
    </row>
    <row r="46" spans="1:7" ht="20.100000000000001" customHeight="1" x14ac:dyDescent="0.3">
      <c r="A46" s="49">
        <v>45</v>
      </c>
      <c r="B46" s="55">
        <v>424657</v>
      </c>
      <c r="C46" s="56">
        <f t="shared" si="1"/>
        <v>10</v>
      </c>
      <c r="D46" s="57">
        <v>10</v>
      </c>
      <c r="E46" s="57">
        <v>10</v>
      </c>
      <c r="F46" s="57">
        <v>10</v>
      </c>
      <c r="G46" s="57">
        <v>10</v>
      </c>
    </row>
    <row r="47" spans="1:7" ht="20.100000000000001" customHeight="1" x14ac:dyDescent="0.3">
      <c r="A47" s="49">
        <v>46</v>
      </c>
      <c r="B47" s="55">
        <v>902057</v>
      </c>
      <c r="C47" s="56">
        <f t="shared" si="1"/>
        <v>10</v>
      </c>
      <c r="D47" s="57">
        <v>10</v>
      </c>
      <c r="E47" s="57">
        <v>10</v>
      </c>
      <c r="F47" s="57">
        <v>10</v>
      </c>
      <c r="G47" s="57">
        <v>10</v>
      </c>
    </row>
    <row r="48" spans="1:7" ht="20.100000000000001" customHeight="1" x14ac:dyDescent="0.3">
      <c r="A48" s="49">
        <v>47</v>
      </c>
      <c r="B48" s="55">
        <v>424662</v>
      </c>
      <c r="C48" s="56">
        <f t="shared" si="1"/>
        <v>9.5</v>
      </c>
      <c r="D48" s="57">
        <v>9</v>
      </c>
      <c r="E48" s="57">
        <v>9</v>
      </c>
      <c r="F48" s="57">
        <v>10</v>
      </c>
      <c r="G48" s="57">
        <v>10</v>
      </c>
    </row>
    <row r="49" spans="1:7" ht="20.100000000000001" customHeight="1" x14ac:dyDescent="0.3">
      <c r="A49" s="49">
        <v>48</v>
      </c>
      <c r="B49" s="55">
        <v>424645</v>
      </c>
      <c r="C49" s="56">
        <f t="shared" si="1"/>
        <v>8.5</v>
      </c>
      <c r="D49" s="57">
        <v>7</v>
      </c>
      <c r="E49" s="57">
        <v>7</v>
      </c>
      <c r="F49" s="57">
        <v>10</v>
      </c>
      <c r="G49" s="57">
        <v>10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0"/>
  <sheetViews>
    <sheetView showGridLines="0" workbookViewId="0">
      <selection activeCell="C1" sqref="C1:C1048576"/>
    </sheetView>
  </sheetViews>
  <sheetFormatPr defaultColWidth="10.61328125" defaultRowHeight="15" customHeight="1" x14ac:dyDescent="0.3"/>
  <cols>
    <col min="1" max="1" width="4.07421875" style="62" customWidth="1"/>
    <col min="2" max="2" width="8.4609375" style="62" customWidth="1"/>
    <col min="3" max="3" width="9.69140625" style="62" customWidth="1"/>
    <col min="4" max="12" width="5.07421875" style="62" customWidth="1"/>
    <col min="13" max="14" width="5.921875" style="62" customWidth="1"/>
    <col min="15" max="15" width="5.4609375" style="62" customWidth="1"/>
    <col min="16" max="255" width="10.61328125" style="62" customWidth="1"/>
  </cols>
  <sheetData>
    <row r="1" spans="1:15" ht="23.1" customHeight="1" x14ac:dyDescent="0.3">
      <c r="A1" s="63"/>
      <c r="B1" s="64" t="s">
        <v>0</v>
      </c>
      <c r="C1" s="64" t="s">
        <v>78</v>
      </c>
      <c r="D1" s="64" t="s">
        <v>17</v>
      </c>
      <c r="E1" s="64" t="s">
        <v>18</v>
      </c>
      <c r="F1" s="64" t="s">
        <v>19</v>
      </c>
      <c r="G1" s="64" t="s">
        <v>20</v>
      </c>
      <c r="H1" s="64" t="s">
        <v>21</v>
      </c>
      <c r="I1" s="64" t="s">
        <v>22</v>
      </c>
      <c r="J1" s="64" t="s">
        <v>23</v>
      </c>
      <c r="K1" s="64" t="s">
        <v>24</v>
      </c>
      <c r="L1" s="64" t="s">
        <v>25</v>
      </c>
      <c r="M1" s="64" t="s">
        <v>83</v>
      </c>
      <c r="N1" s="64" t="s">
        <v>84</v>
      </c>
      <c r="O1" s="64" t="s">
        <v>85</v>
      </c>
    </row>
    <row r="2" spans="1:15" ht="23.1" customHeight="1" x14ac:dyDescent="0.3">
      <c r="A2" s="65">
        <v>1</v>
      </c>
      <c r="B2" s="7">
        <v>424415</v>
      </c>
      <c r="C2" s="7">
        <f t="shared" ref="C2:C16" si="0">ROUND(SUM(D2:O2)/11,2)</f>
        <v>10</v>
      </c>
      <c r="D2" s="7">
        <v>10</v>
      </c>
      <c r="E2" s="7">
        <v>10</v>
      </c>
      <c r="F2" s="7">
        <v>10</v>
      </c>
      <c r="G2" s="7">
        <v>10</v>
      </c>
      <c r="H2" s="7">
        <v>10</v>
      </c>
      <c r="I2" s="7">
        <v>10</v>
      </c>
      <c r="J2" s="7">
        <v>10</v>
      </c>
      <c r="K2" s="7">
        <v>10</v>
      </c>
      <c r="L2" s="7">
        <v>10</v>
      </c>
      <c r="M2" s="7">
        <v>10</v>
      </c>
      <c r="N2" s="7">
        <v>10</v>
      </c>
      <c r="O2" s="66"/>
    </row>
    <row r="3" spans="1:15" ht="23.1" customHeight="1" x14ac:dyDescent="0.3">
      <c r="A3" s="65">
        <v>2</v>
      </c>
      <c r="B3" s="7">
        <v>424642</v>
      </c>
      <c r="C3" s="7">
        <f t="shared" si="0"/>
        <v>9.82</v>
      </c>
      <c r="D3" s="7">
        <v>8</v>
      </c>
      <c r="E3" s="7">
        <v>8</v>
      </c>
      <c r="F3" s="7">
        <v>8</v>
      </c>
      <c r="G3" s="7">
        <v>8</v>
      </c>
      <c r="H3" s="7">
        <v>10</v>
      </c>
      <c r="I3" s="7">
        <v>10</v>
      </c>
      <c r="J3" s="7">
        <v>10</v>
      </c>
      <c r="K3" s="7">
        <v>10</v>
      </c>
      <c r="L3" s="7">
        <v>10</v>
      </c>
      <c r="M3" s="7">
        <v>8</v>
      </c>
      <c r="N3" s="7">
        <v>8</v>
      </c>
      <c r="O3" s="7">
        <v>10</v>
      </c>
    </row>
    <row r="4" spans="1:15" ht="23.1" customHeight="1" x14ac:dyDescent="0.3">
      <c r="A4" s="65">
        <v>3</v>
      </c>
      <c r="B4" s="7">
        <v>424646</v>
      </c>
      <c r="C4" s="7">
        <f t="shared" si="0"/>
        <v>6.36</v>
      </c>
      <c r="D4" s="7">
        <v>5</v>
      </c>
      <c r="E4" s="7">
        <v>5</v>
      </c>
      <c r="F4" s="7">
        <v>5</v>
      </c>
      <c r="G4" s="7">
        <v>5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0</v>
      </c>
      <c r="N4" s="7">
        <v>0</v>
      </c>
      <c r="O4" s="7">
        <v>0</v>
      </c>
    </row>
    <row r="5" spans="1:15" ht="23.1" customHeight="1" x14ac:dyDescent="0.3">
      <c r="A5" s="65">
        <v>4</v>
      </c>
      <c r="B5" s="7">
        <v>424643</v>
      </c>
      <c r="C5" s="7">
        <f t="shared" si="0"/>
        <v>10.91</v>
      </c>
      <c r="D5" s="7">
        <v>10</v>
      </c>
      <c r="E5" s="7">
        <v>10</v>
      </c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7">
        <v>10</v>
      </c>
      <c r="M5" s="7">
        <v>10</v>
      </c>
      <c r="N5" s="7">
        <v>10</v>
      </c>
      <c r="O5" s="7">
        <v>10</v>
      </c>
    </row>
    <row r="6" spans="1:15" ht="23.1" customHeight="1" x14ac:dyDescent="0.3">
      <c r="A6" s="65">
        <v>5</v>
      </c>
      <c r="B6" s="7">
        <v>313542</v>
      </c>
      <c r="C6" s="7">
        <f t="shared" si="0"/>
        <v>10</v>
      </c>
      <c r="D6" s="7">
        <v>10</v>
      </c>
      <c r="E6" s="7">
        <v>10</v>
      </c>
      <c r="F6" s="7">
        <v>10</v>
      </c>
      <c r="G6" s="7">
        <v>10</v>
      </c>
      <c r="H6" s="7">
        <v>10</v>
      </c>
      <c r="I6" s="7">
        <v>10</v>
      </c>
      <c r="J6" s="7">
        <v>10</v>
      </c>
      <c r="K6" s="7">
        <v>10</v>
      </c>
      <c r="L6" s="7">
        <v>10</v>
      </c>
      <c r="M6" s="7">
        <v>10</v>
      </c>
      <c r="N6" s="7">
        <v>10</v>
      </c>
      <c r="O6" s="66"/>
    </row>
    <row r="7" spans="1:15" ht="23.1" customHeight="1" x14ac:dyDescent="0.3">
      <c r="A7" s="65">
        <v>6</v>
      </c>
      <c r="B7" s="7">
        <v>280236</v>
      </c>
      <c r="C7" s="7">
        <f t="shared" si="0"/>
        <v>9.82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8</v>
      </c>
      <c r="J7" s="7">
        <v>10</v>
      </c>
      <c r="K7" s="7">
        <v>10</v>
      </c>
      <c r="L7" s="7">
        <v>10</v>
      </c>
      <c r="M7" s="7">
        <v>10</v>
      </c>
      <c r="N7" s="7">
        <v>10</v>
      </c>
      <c r="O7" s="66"/>
    </row>
    <row r="8" spans="1:15" ht="23.1" customHeight="1" x14ac:dyDescent="0.3">
      <c r="A8" s="65">
        <v>7</v>
      </c>
      <c r="B8" s="7">
        <v>415121</v>
      </c>
      <c r="C8" s="7">
        <f t="shared" si="0"/>
        <v>10</v>
      </c>
      <c r="D8" s="7">
        <v>10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7">
        <v>10</v>
      </c>
      <c r="N8" s="7">
        <v>10</v>
      </c>
      <c r="O8" s="66"/>
    </row>
    <row r="9" spans="1:15" ht="23.1" customHeight="1" x14ac:dyDescent="0.3">
      <c r="A9" s="65">
        <v>8</v>
      </c>
      <c r="B9" s="7">
        <v>380027</v>
      </c>
      <c r="C9" s="7">
        <f t="shared" si="0"/>
        <v>10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7">
        <v>0</v>
      </c>
      <c r="N9" s="7">
        <v>10</v>
      </c>
      <c r="O9" s="7">
        <v>10</v>
      </c>
    </row>
    <row r="10" spans="1:15" ht="23.1" customHeight="1" x14ac:dyDescent="0.3">
      <c r="A10" s="65">
        <v>9</v>
      </c>
      <c r="B10" s="7">
        <v>424661</v>
      </c>
      <c r="C10" s="7">
        <f t="shared" si="0"/>
        <v>10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66"/>
    </row>
    <row r="11" spans="1:15" ht="23.1" customHeight="1" x14ac:dyDescent="0.3">
      <c r="A11" s="65">
        <v>10</v>
      </c>
      <c r="B11" s="7">
        <v>424638</v>
      </c>
      <c r="C11" s="7">
        <f t="shared" si="0"/>
        <v>10.73</v>
      </c>
      <c r="D11" s="7">
        <v>10</v>
      </c>
      <c r="E11" s="7">
        <v>10</v>
      </c>
      <c r="F11" s="7">
        <v>10</v>
      </c>
      <c r="G11" s="7">
        <v>10</v>
      </c>
      <c r="H11" s="7">
        <v>10</v>
      </c>
      <c r="I11" s="7">
        <v>10</v>
      </c>
      <c r="J11" s="7">
        <v>8</v>
      </c>
      <c r="K11" s="7">
        <v>10</v>
      </c>
      <c r="L11" s="7">
        <v>10</v>
      </c>
      <c r="M11" s="7">
        <v>10</v>
      </c>
      <c r="N11" s="7">
        <v>10</v>
      </c>
      <c r="O11" s="7">
        <v>10</v>
      </c>
    </row>
    <row r="12" spans="1:15" ht="23.1" customHeight="1" x14ac:dyDescent="0.3">
      <c r="A12" s="65">
        <v>11</v>
      </c>
      <c r="B12" s="7">
        <v>424660</v>
      </c>
      <c r="C12" s="7">
        <f t="shared" si="0"/>
        <v>10</v>
      </c>
      <c r="D12" s="7">
        <v>10</v>
      </c>
      <c r="E12" s="7">
        <v>10</v>
      </c>
      <c r="F12" s="7">
        <v>10</v>
      </c>
      <c r="G12" s="7">
        <v>10</v>
      </c>
      <c r="H12" s="7">
        <v>10</v>
      </c>
      <c r="I12" s="7">
        <v>10</v>
      </c>
      <c r="J12" s="7">
        <v>10</v>
      </c>
      <c r="K12" s="7">
        <v>0</v>
      </c>
      <c r="L12" s="7">
        <v>10</v>
      </c>
      <c r="M12" s="7">
        <v>10</v>
      </c>
      <c r="N12" s="7">
        <v>10</v>
      </c>
      <c r="O12" s="7">
        <v>10</v>
      </c>
    </row>
    <row r="13" spans="1:15" ht="23.1" customHeight="1" x14ac:dyDescent="0.3">
      <c r="A13" s="65">
        <v>12</v>
      </c>
      <c r="B13" s="7">
        <v>424639</v>
      </c>
      <c r="C13" s="7">
        <f t="shared" si="0"/>
        <v>10.73</v>
      </c>
      <c r="D13" s="7">
        <v>10</v>
      </c>
      <c r="E13" s="7">
        <v>10</v>
      </c>
      <c r="F13" s="7">
        <v>10</v>
      </c>
      <c r="G13" s="7">
        <v>10</v>
      </c>
      <c r="H13" s="7">
        <v>8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10</v>
      </c>
      <c r="O13" s="7">
        <v>10</v>
      </c>
    </row>
    <row r="14" spans="1:15" ht="23.1" customHeight="1" x14ac:dyDescent="0.3">
      <c r="A14" s="65">
        <v>13</v>
      </c>
      <c r="B14" s="7">
        <v>424653</v>
      </c>
      <c r="C14" s="7">
        <f t="shared" si="0"/>
        <v>9.82</v>
      </c>
      <c r="D14" s="7">
        <v>10</v>
      </c>
      <c r="E14" s="7">
        <v>10</v>
      </c>
      <c r="F14" s="7">
        <v>10</v>
      </c>
      <c r="G14" s="7">
        <v>8</v>
      </c>
      <c r="H14" s="7">
        <v>10</v>
      </c>
      <c r="I14" s="7">
        <v>10</v>
      </c>
      <c r="J14" s="7">
        <v>10</v>
      </c>
      <c r="K14" s="7">
        <v>10</v>
      </c>
      <c r="L14" s="7">
        <v>10</v>
      </c>
      <c r="M14" s="7">
        <v>10</v>
      </c>
      <c r="N14" s="7">
        <v>10</v>
      </c>
      <c r="O14" s="66"/>
    </row>
    <row r="15" spans="1:15" ht="23.1" customHeight="1" x14ac:dyDescent="0.3">
      <c r="A15" s="65">
        <v>14</v>
      </c>
      <c r="B15" s="7">
        <v>311640</v>
      </c>
      <c r="C15" s="7">
        <f t="shared" si="0"/>
        <v>8.91</v>
      </c>
      <c r="D15" s="7">
        <v>8</v>
      </c>
      <c r="E15" s="7">
        <v>8</v>
      </c>
      <c r="F15" s="7">
        <v>8</v>
      </c>
      <c r="G15" s="7">
        <v>8</v>
      </c>
      <c r="H15" s="7">
        <v>10</v>
      </c>
      <c r="I15" s="7">
        <v>10</v>
      </c>
      <c r="J15" s="7">
        <v>10</v>
      </c>
      <c r="K15" s="7">
        <v>10</v>
      </c>
      <c r="L15" s="7">
        <v>0</v>
      </c>
      <c r="M15" s="7">
        <v>8</v>
      </c>
      <c r="N15" s="7">
        <v>8</v>
      </c>
      <c r="O15" s="7">
        <v>10</v>
      </c>
    </row>
    <row r="16" spans="1:15" ht="23.1" customHeight="1" x14ac:dyDescent="0.3">
      <c r="A16" s="65">
        <v>15</v>
      </c>
      <c r="B16" s="7">
        <v>424641</v>
      </c>
      <c r="C16" s="7">
        <f t="shared" si="0"/>
        <v>10</v>
      </c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>
        <v>10</v>
      </c>
      <c r="L16" s="7">
        <v>10</v>
      </c>
      <c r="M16" s="7">
        <v>10</v>
      </c>
      <c r="N16" s="7">
        <v>10</v>
      </c>
      <c r="O16" s="66"/>
    </row>
    <row r="17" spans="1:15" ht="23.1" customHeight="1" x14ac:dyDescent="0.3">
      <c r="A17" s="65">
        <v>16</v>
      </c>
      <c r="B17" s="7">
        <v>424622</v>
      </c>
      <c r="C17" s="7">
        <v>3.64</v>
      </c>
      <c r="D17" s="7">
        <v>10</v>
      </c>
      <c r="E17" s="7">
        <v>10</v>
      </c>
      <c r="F17" s="7">
        <v>10</v>
      </c>
      <c r="G17" s="7">
        <v>10</v>
      </c>
      <c r="H17" s="7">
        <v>0</v>
      </c>
      <c r="I17" s="7">
        <v>0</v>
      </c>
      <c r="J17" s="7">
        <v>0</v>
      </c>
      <c r="K17" s="67">
        <v>10</v>
      </c>
      <c r="L17" s="67">
        <v>10</v>
      </c>
      <c r="M17" s="67">
        <v>10</v>
      </c>
      <c r="N17" s="67">
        <v>10</v>
      </c>
      <c r="O17" s="66"/>
    </row>
    <row r="18" spans="1:15" ht="23.1" customHeight="1" x14ac:dyDescent="0.3">
      <c r="A18" s="65">
        <v>17</v>
      </c>
      <c r="B18" s="7">
        <v>424649</v>
      </c>
      <c r="C18" s="7">
        <f t="shared" ref="C18:C26" si="1">ROUND(SUM(D18:O18)/11,2)</f>
        <v>10.55</v>
      </c>
      <c r="D18" s="7">
        <v>10</v>
      </c>
      <c r="E18" s="7">
        <v>10</v>
      </c>
      <c r="F18" s="7">
        <v>8</v>
      </c>
      <c r="G18" s="7">
        <v>8</v>
      </c>
      <c r="H18" s="7">
        <v>10</v>
      </c>
      <c r="I18" s="7">
        <v>10</v>
      </c>
      <c r="J18" s="7">
        <v>10</v>
      </c>
      <c r="K18" s="7">
        <v>10</v>
      </c>
      <c r="L18" s="7">
        <v>10</v>
      </c>
      <c r="M18" s="7">
        <v>10</v>
      </c>
      <c r="N18" s="7">
        <v>10</v>
      </c>
      <c r="O18" s="7">
        <v>10</v>
      </c>
    </row>
    <row r="19" spans="1:15" ht="23.1" customHeight="1" x14ac:dyDescent="0.3">
      <c r="A19" s="65">
        <v>18</v>
      </c>
      <c r="B19" s="7">
        <v>424656</v>
      </c>
      <c r="C19" s="7">
        <f t="shared" si="1"/>
        <v>9.82</v>
      </c>
      <c r="D19" s="7">
        <v>10</v>
      </c>
      <c r="E19" s="7">
        <v>10</v>
      </c>
      <c r="F19" s="7">
        <v>10</v>
      </c>
      <c r="G19" s="7">
        <v>10</v>
      </c>
      <c r="H19" s="7">
        <v>8</v>
      </c>
      <c r="I19" s="7">
        <v>10</v>
      </c>
      <c r="J19" s="7">
        <v>10</v>
      </c>
      <c r="K19" s="7">
        <v>10</v>
      </c>
      <c r="L19" s="7">
        <v>10</v>
      </c>
      <c r="M19" s="7">
        <v>10</v>
      </c>
      <c r="N19" s="7">
        <v>10</v>
      </c>
      <c r="O19" s="66"/>
    </row>
    <row r="20" spans="1:15" ht="23.1" customHeight="1" x14ac:dyDescent="0.3">
      <c r="A20" s="65">
        <v>19</v>
      </c>
      <c r="B20" s="7">
        <v>424621</v>
      </c>
      <c r="C20" s="7">
        <f t="shared" si="1"/>
        <v>5.64</v>
      </c>
      <c r="D20" s="7">
        <v>8</v>
      </c>
      <c r="E20" s="7">
        <v>8</v>
      </c>
      <c r="F20" s="7">
        <v>8</v>
      </c>
      <c r="G20" s="7">
        <v>8</v>
      </c>
      <c r="H20" s="7">
        <v>0</v>
      </c>
      <c r="I20" s="7">
        <v>0</v>
      </c>
      <c r="J20" s="7">
        <v>10</v>
      </c>
      <c r="K20" s="68"/>
      <c r="L20" s="68"/>
      <c r="M20" s="7">
        <v>10</v>
      </c>
      <c r="N20" s="7">
        <v>10</v>
      </c>
      <c r="O20" s="7">
        <v>0</v>
      </c>
    </row>
    <row r="21" spans="1:15" ht="23.1" customHeight="1" x14ac:dyDescent="0.3">
      <c r="A21" s="65">
        <v>20</v>
      </c>
      <c r="B21" s="7">
        <v>312734</v>
      </c>
      <c r="C21" s="7">
        <f t="shared" si="1"/>
        <v>0.91</v>
      </c>
      <c r="D21" s="7">
        <v>5</v>
      </c>
      <c r="E21" s="7">
        <v>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66"/>
    </row>
    <row r="22" spans="1:15" ht="23.1" customHeight="1" x14ac:dyDescent="0.3">
      <c r="A22" s="65">
        <v>21</v>
      </c>
      <c r="B22" s="7">
        <v>255300</v>
      </c>
      <c r="C22" s="7">
        <f t="shared" si="1"/>
        <v>7.82</v>
      </c>
      <c r="D22" s="7">
        <v>6</v>
      </c>
      <c r="E22" s="7">
        <v>6</v>
      </c>
      <c r="F22" s="7">
        <v>6</v>
      </c>
      <c r="G22" s="7">
        <v>8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0</v>
      </c>
      <c r="N22" s="7">
        <v>0</v>
      </c>
      <c r="O22" s="7">
        <v>10</v>
      </c>
    </row>
    <row r="23" spans="1:15" ht="23.1" customHeight="1" x14ac:dyDescent="0.3">
      <c r="A23" s="65">
        <v>22</v>
      </c>
      <c r="B23" s="7">
        <v>313290</v>
      </c>
      <c r="C23" s="7">
        <f t="shared" si="1"/>
        <v>8.73</v>
      </c>
      <c r="D23" s="7">
        <v>10</v>
      </c>
      <c r="E23" s="7">
        <v>8</v>
      </c>
      <c r="F23" s="7">
        <v>8</v>
      </c>
      <c r="G23" s="7">
        <v>10</v>
      </c>
      <c r="H23" s="7">
        <v>10</v>
      </c>
      <c r="I23" s="7">
        <v>10</v>
      </c>
      <c r="J23" s="7">
        <v>10</v>
      </c>
      <c r="K23" s="7">
        <v>10</v>
      </c>
      <c r="L23" s="7">
        <v>10</v>
      </c>
      <c r="M23" s="7">
        <v>0</v>
      </c>
      <c r="N23" s="7">
        <v>10</v>
      </c>
      <c r="O23" s="66"/>
    </row>
    <row r="24" spans="1:15" ht="23.1" customHeight="1" x14ac:dyDescent="0.3">
      <c r="A24" s="65">
        <v>23</v>
      </c>
      <c r="B24" s="7">
        <v>311911</v>
      </c>
      <c r="C24" s="7">
        <f t="shared" si="1"/>
        <v>9.09</v>
      </c>
      <c r="D24" s="7">
        <v>10</v>
      </c>
      <c r="E24" s="7">
        <v>10</v>
      </c>
      <c r="F24" s="7">
        <v>10</v>
      </c>
      <c r="G24" s="7">
        <v>10</v>
      </c>
      <c r="H24" s="7">
        <v>10</v>
      </c>
      <c r="I24" s="7">
        <v>10</v>
      </c>
      <c r="J24" s="7">
        <v>10</v>
      </c>
      <c r="K24" s="7">
        <v>10</v>
      </c>
      <c r="L24" s="7">
        <v>10</v>
      </c>
      <c r="M24" s="7">
        <v>10</v>
      </c>
      <c r="N24" s="7">
        <v>0</v>
      </c>
      <c r="O24" s="66"/>
    </row>
    <row r="25" spans="1:15" ht="23.1" customHeight="1" x14ac:dyDescent="0.3">
      <c r="A25" s="65">
        <v>24</v>
      </c>
      <c r="B25" s="7">
        <v>312523</v>
      </c>
      <c r="C25" s="7">
        <f t="shared" si="1"/>
        <v>6.73</v>
      </c>
      <c r="D25" s="7">
        <v>5</v>
      </c>
      <c r="E25" s="7">
        <v>5</v>
      </c>
      <c r="F25" s="7">
        <v>8</v>
      </c>
      <c r="G25" s="7">
        <v>0</v>
      </c>
      <c r="H25" s="7">
        <v>10</v>
      </c>
      <c r="I25" s="7">
        <v>10</v>
      </c>
      <c r="J25" s="7">
        <v>10</v>
      </c>
      <c r="K25" s="7">
        <v>0</v>
      </c>
      <c r="L25" s="7">
        <v>10</v>
      </c>
      <c r="M25" s="7">
        <v>8</v>
      </c>
      <c r="N25" s="7">
        <v>8</v>
      </c>
      <c r="O25" s="7">
        <v>0</v>
      </c>
    </row>
    <row r="26" spans="1:15" ht="23.1" customHeight="1" x14ac:dyDescent="0.3">
      <c r="A26" s="65">
        <v>25</v>
      </c>
      <c r="B26" s="7">
        <v>312695</v>
      </c>
      <c r="C26" s="7">
        <f t="shared" si="1"/>
        <v>9.64</v>
      </c>
      <c r="D26" s="7">
        <v>10</v>
      </c>
      <c r="E26" s="7">
        <v>10</v>
      </c>
      <c r="F26" s="7">
        <v>10</v>
      </c>
      <c r="G26" s="7">
        <v>10</v>
      </c>
      <c r="H26" s="7">
        <v>10</v>
      </c>
      <c r="I26" s="7">
        <v>10</v>
      </c>
      <c r="J26" s="7">
        <v>10</v>
      </c>
      <c r="K26" s="7">
        <v>10</v>
      </c>
      <c r="L26" s="7">
        <v>10</v>
      </c>
      <c r="M26" s="7">
        <v>8</v>
      </c>
      <c r="N26" s="7">
        <v>8</v>
      </c>
      <c r="O26" s="66"/>
    </row>
    <row r="27" spans="1:15" ht="23.1" customHeight="1" x14ac:dyDescent="0.3">
      <c r="A27" s="65">
        <v>26</v>
      </c>
      <c r="B27" s="7">
        <v>424630</v>
      </c>
      <c r="C27" s="7">
        <v>0</v>
      </c>
      <c r="D27" s="67">
        <v>10</v>
      </c>
      <c r="E27" s="67">
        <v>10</v>
      </c>
      <c r="F27" s="67">
        <v>10</v>
      </c>
      <c r="G27" s="67">
        <v>10</v>
      </c>
      <c r="H27" s="67">
        <v>10</v>
      </c>
      <c r="I27" s="67">
        <v>10</v>
      </c>
      <c r="J27" s="67">
        <v>10</v>
      </c>
      <c r="K27" s="67">
        <v>10</v>
      </c>
      <c r="L27" s="67">
        <v>10</v>
      </c>
      <c r="M27" s="67">
        <v>10</v>
      </c>
      <c r="N27" s="67">
        <v>10</v>
      </c>
      <c r="O27" s="66"/>
    </row>
    <row r="28" spans="1:15" ht="23.1" customHeight="1" x14ac:dyDescent="0.3">
      <c r="A28" s="65">
        <v>27</v>
      </c>
      <c r="B28" s="7">
        <v>424637</v>
      </c>
      <c r="C28" s="7">
        <f t="shared" ref="C28:C49" si="2">ROUND(SUM(D28:O28)/11,2)</f>
        <v>3.27</v>
      </c>
      <c r="D28" s="7">
        <v>0</v>
      </c>
      <c r="E28" s="7">
        <v>0</v>
      </c>
      <c r="F28" s="7">
        <v>0</v>
      </c>
      <c r="G28" s="7">
        <v>0</v>
      </c>
      <c r="H28" s="7">
        <v>10</v>
      </c>
      <c r="I28" s="7">
        <v>0</v>
      </c>
      <c r="J28" s="7">
        <v>10</v>
      </c>
      <c r="K28" s="7">
        <v>0</v>
      </c>
      <c r="L28" s="7">
        <v>0</v>
      </c>
      <c r="M28" s="7">
        <v>8</v>
      </c>
      <c r="N28" s="7">
        <v>8</v>
      </c>
      <c r="O28" s="66"/>
    </row>
    <row r="29" spans="1:15" ht="23.1" customHeight="1" x14ac:dyDescent="0.3">
      <c r="A29" s="65">
        <v>28</v>
      </c>
      <c r="B29" s="7">
        <v>312637</v>
      </c>
      <c r="C29" s="7">
        <f t="shared" si="2"/>
        <v>8</v>
      </c>
      <c r="D29" s="7">
        <v>5</v>
      </c>
      <c r="E29" s="7">
        <v>5</v>
      </c>
      <c r="F29" s="7">
        <v>5</v>
      </c>
      <c r="G29" s="7">
        <v>5</v>
      </c>
      <c r="H29" s="7">
        <v>10</v>
      </c>
      <c r="I29" s="7">
        <v>10</v>
      </c>
      <c r="J29" s="7">
        <v>8</v>
      </c>
      <c r="K29" s="7">
        <v>10</v>
      </c>
      <c r="L29" s="7">
        <v>10</v>
      </c>
      <c r="M29" s="7">
        <v>5</v>
      </c>
      <c r="N29" s="7">
        <v>5</v>
      </c>
      <c r="O29" s="66">
        <v>10</v>
      </c>
    </row>
    <row r="30" spans="1:15" ht="23.1" customHeight="1" x14ac:dyDescent="0.3">
      <c r="A30" s="65">
        <v>29</v>
      </c>
      <c r="B30" s="7">
        <v>424634</v>
      </c>
      <c r="C30" s="7">
        <f t="shared" si="2"/>
        <v>8.18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67"/>
      <c r="N30" s="67"/>
      <c r="O30" s="69"/>
    </row>
    <row r="31" spans="1:15" ht="23.1" customHeight="1" x14ac:dyDescent="0.3">
      <c r="A31" s="65">
        <v>30</v>
      </c>
      <c r="B31" s="7">
        <v>424655</v>
      </c>
      <c r="C31" s="7">
        <f t="shared" si="2"/>
        <v>9.27</v>
      </c>
      <c r="D31" s="7">
        <v>8</v>
      </c>
      <c r="E31" s="7">
        <v>8</v>
      </c>
      <c r="F31" s="7">
        <v>8</v>
      </c>
      <c r="G31" s="7">
        <v>8</v>
      </c>
      <c r="H31" s="7">
        <v>10</v>
      </c>
      <c r="I31" s="7">
        <v>10</v>
      </c>
      <c r="J31" s="7">
        <v>10</v>
      </c>
      <c r="K31" s="7">
        <v>10</v>
      </c>
      <c r="L31" s="7">
        <v>10</v>
      </c>
      <c r="M31" s="69">
        <v>10</v>
      </c>
      <c r="N31" s="69">
        <v>10</v>
      </c>
      <c r="O31" s="66"/>
    </row>
    <row r="32" spans="1:15" ht="23.1" customHeight="1" x14ac:dyDescent="0.3">
      <c r="A32" s="65">
        <v>31</v>
      </c>
      <c r="B32" s="7">
        <v>424659</v>
      </c>
      <c r="C32" s="7">
        <f t="shared" si="2"/>
        <v>10.91</v>
      </c>
      <c r="D32" s="7">
        <v>10</v>
      </c>
      <c r="E32" s="7">
        <v>10</v>
      </c>
      <c r="F32" s="7">
        <v>10</v>
      </c>
      <c r="G32" s="7">
        <v>10</v>
      </c>
      <c r="H32" s="7">
        <v>10</v>
      </c>
      <c r="I32" s="7">
        <v>10</v>
      </c>
      <c r="J32" s="7">
        <v>10</v>
      </c>
      <c r="K32" s="7">
        <v>10</v>
      </c>
      <c r="L32" s="7">
        <v>10</v>
      </c>
      <c r="M32" s="7">
        <v>10</v>
      </c>
      <c r="N32" s="7">
        <v>10</v>
      </c>
      <c r="O32" s="7">
        <v>10</v>
      </c>
    </row>
    <row r="33" spans="1:15" ht="23.1" customHeight="1" x14ac:dyDescent="0.3">
      <c r="A33" s="65">
        <v>32</v>
      </c>
      <c r="B33" s="7">
        <v>255010</v>
      </c>
      <c r="C33" s="7">
        <f t="shared" si="2"/>
        <v>9.4499999999999993</v>
      </c>
      <c r="D33" s="7">
        <v>10</v>
      </c>
      <c r="E33" s="7">
        <v>8</v>
      </c>
      <c r="F33" s="7">
        <v>10</v>
      </c>
      <c r="G33" s="7">
        <v>8</v>
      </c>
      <c r="H33" s="7">
        <v>10</v>
      </c>
      <c r="I33" s="7">
        <v>10</v>
      </c>
      <c r="J33" s="7">
        <v>10</v>
      </c>
      <c r="K33" s="7">
        <v>10</v>
      </c>
      <c r="L33" s="7">
        <v>10</v>
      </c>
      <c r="M33" s="7">
        <v>8</v>
      </c>
      <c r="N33" s="7">
        <v>10</v>
      </c>
      <c r="O33" s="66"/>
    </row>
    <row r="34" spans="1:15" ht="23.1" customHeight="1" x14ac:dyDescent="0.3">
      <c r="A34" s="65">
        <v>33</v>
      </c>
      <c r="B34" s="7">
        <v>424658</v>
      </c>
      <c r="C34" s="7">
        <f t="shared" si="2"/>
        <v>7.27</v>
      </c>
      <c r="D34" s="7">
        <v>8</v>
      </c>
      <c r="E34" s="7">
        <v>8</v>
      </c>
      <c r="F34" s="7">
        <v>8</v>
      </c>
      <c r="G34" s="7">
        <v>6</v>
      </c>
      <c r="H34" s="7">
        <v>10</v>
      </c>
      <c r="I34" s="7">
        <v>10</v>
      </c>
      <c r="J34" s="7">
        <v>10</v>
      </c>
      <c r="K34" s="7">
        <v>0</v>
      </c>
      <c r="L34" s="7">
        <v>10</v>
      </c>
      <c r="M34" s="7">
        <v>5</v>
      </c>
      <c r="N34" s="7">
        <v>5</v>
      </c>
      <c r="O34" s="66"/>
    </row>
    <row r="35" spans="1:15" ht="23.1" customHeight="1" x14ac:dyDescent="0.3">
      <c r="A35" s="65">
        <v>34</v>
      </c>
      <c r="B35" s="7">
        <v>424647</v>
      </c>
      <c r="C35" s="7">
        <f t="shared" si="2"/>
        <v>8.64</v>
      </c>
      <c r="D35" s="7">
        <v>5</v>
      </c>
      <c r="E35" s="7">
        <v>10</v>
      </c>
      <c r="F35" s="7">
        <v>5</v>
      </c>
      <c r="G35" s="7">
        <v>5</v>
      </c>
      <c r="H35" s="7">
        <v>10</v>
      </c>
      <c r="I35" s="7">
        <v>10</v>
      </c>
      <c r="J35" s="7">
        <v>10</v>
      </c>
      <c r="K35" s="7">
        <v>10</v>
      </c>
      <c r="L35" s="7">
        <v>10</v>
      </c>
      <c r="M35" s="7">
        <v>10</v>
      </c>
      <c r="N35" s="7">
        <v>10</v>
      </c>
      <c r="O35" s="7">
        <v>0</v>
      </c>
    </row>
    <row r="36" spans="1:15" ht="23.1" customHeight="1" x14ac:dyDescent="0.3">
      <c r="A36" s="65">
        <v>35</v>
      </c>
      <c r="B36" s="7">
        <v>343515</v>
      </c>
      <c r="C36" s="7">
        <f t="shared" si="2"/>
        <v>10.27</v>
      </c>
      <c r="D36" s="7">
        <v>10</v>
      </c>
      <c r="E36" s="7">
        <v>10</v>
      </c>
      <c r="F36" s="7">
        <v>10</v>
      </c>
      <c r="G36" s="7">
        <v>10</v>
      </c>
      <c r="H36" s="7">
        <v>10</v>
      </c>
      <c r="I36" s="7">
        <v>10</v>
      </c>
      <c r="J36" s="7">
        <v>8</v>
      </c>
      <c r="K36" s="7">
        <v>10</v>
      </c>
      <c r="L36" s="7">
        <v>10</v>
      </c>
      <c r="M36" s="7">
        <v>10</v>
      </c>
      <c r="N36" s="7">
        <v>10</v>
      </c>
      <c r="O36" s="7">
        <v>5</v>
      </c>
    </row>
    <row r="37" spans="1:15" ht="23.1" customHeight="1" x14ac:dyDescent="0.3">
      <c r="A37" s="65">
        <v>36</v>
      </c>
      <c r="B37" s="7">
        <v>433931</v>
      </c>
      <c r="C37" s="7">
        <f t="shared" si="2"/>
        <v>10</v>
      </c>
      <c r="D37" s="7">
        <v>10</v>
      </c>
      <c r="E37" s="7">
        <v>10</v>
      </c>
      <c r="F37" s="7">
        <v>10</v>
      </c>
      <c r="G37" s="7">
        <v>10</v>
      </c>
      <c r="H37" s="7">
        <v>10</v>
      </c>
      <c r="I37" s="7">
        <v>10</v>
      </c>
      <c r="J37" s="7">
        <v>10</v>
      </c>
      <c r="K37" s="7">
        <v>10</v>
      </c>
      <c r="L37" s="7">
        <v>10</v>
      </c>
      <c r="M37" s="7">
        <v>10</v>
      </c>
      <c r="N37" s="7">
        <v>10</v>
      </c>
      <c r="O37" s="66"/>
    </row>
    <row r="38" spans="1:15" ht="23.1" customHeight="1" x14ac:dyDescent="0.3">
      <c r="A38" s="65">
        <v>37</v>
      </c>
      <c r="B38" s="66"/>
      <c r="C38" s="7">
        <f t="shared" si="2"/>
        <v>4.55</v>
      </c>
      <c r="D38" s="7">
        <v>5</v>
      </c>
      <c r="E38" s="7">
        <v>5</v>
      </c>
      <c r="F38" s="7">
        <v>5</v>
      </c>
      <c r="G38" s="7">
        <v>5</v>
      </c>
      <c r="H38" s="7">
        <v>10</v>
      </c>
      <c r="I38" s="7">
        <v>0</v>
      </c>
      <c r="J38" s="7">
        <v>10</v>
      </c>
      <c r="K38" s="7">
        <v>10</v>
      </c>
      <c r="L38" s="7">
        <v>0</v>
      </c>
      <c r="M38" s="7">
        <v>0</v>
      </c>
      <c r="N38" s="7">
        <v>0</v>
      </c>
      <c r="O38" s="66"/>
    </row>
    <row r="39" spans="1:15" ht="23.1" customHeight="1" x14ac:dyDescent="0.3">
      <c r="A39" s="65">
        <v>38</v>
      </c>
      <c r="B39" s="7">
        <v>415460</v>
      </c>
      <c r="C39" s="7">
        <f t="shared" si="2"/>
        <v>10.91</v>
      </c>
      <c r="D39" s="7">
        <v>10</v>
      </c>
      <c r="E39" s="7">
        <v>10</v>
      </c>
      <c r="F39" s="7">
        <v>10</v>
      </c>
      <c r="G39" s="7">
        <v>10</v>
      </c>
      <c r="H39" s="7">
        <v>10</v>
      </c>
      <c r="I39" s="7">
        <v>10</v>
      </c>
      <c r="J39" s="7">
        <v>10</v>
      </c>
      <c r="K39" s="7">
        <v>10</v>
      </c>
      <c r="L39" s="7">
        <v>10</v>
      </c>
      <c r="M39" s="7">
        <v>10</v>
      </c>
      <c r="N39" s="7">
        <v>10</v>
      </c>
      <c r="O39" s="7">
        <v>10</v>
      </c>
    </row>
    <row r="40" spans="1:15" ht="23.1" customHeight="1" x14ac:dyDescent="0.3">
      <c r="A40" s="65">
        <v>39</v>
      </c>
      <c r="B40" s="7">
        <v>415465</v>
      </c>
      <c r="C40" s="7">
        <f t="shared" si="2"/>
        <v>10.91</v>
      </c>
      <c r="D40" s="7">
        <v>10</v>
      </c>
      <c r="E40" s="7">
        <v>10</v>
      </c>
      <c r="F40" s="7">
        <v>10</v>
      </c>
      <c r="G40" s="7">
        <v>10</v>
      </c>
      <c r="H40" s="7">
        <v>10</v>
      </c>
      <c r="I40" s="7">
        <v>10</v>
      </c>
      <c r="J40" s="7">
        <v>10</v>
      </c>
      <c r="K40" s="7">
        <v>10</v>
      </c>
      <c r="L40" s="7">
        <v>10</v>
      </c>
      <c r="M40" s="7">
        <v>10</v>
      </c>
      <c r="N40" s="7">
        <v>10</v>
      </c>
      <c r="O40" s="7">
        <v>10</v>
      </c>
    </row>
    <row r="41" spans="1:15" ht="23.1" customHeight="1" x14ac:dyDescent="0.3">
      <c r="A41" s="65">
        <v>40</v>
      </c>
      <c r="B41" s="7">
        <v>390906</v>
      </c>
      <c r="C41" s="7">
        <f t="shared" si="2"/>
        <v>4.55</v>
      </c>
      <c r="D41" s="7">
        <v>0</v>
      </c>
      <c r="E41" s="7">
        <v>0</v>
      </c>
      <c r="F41" s="7">
        <v>0</v>
      </c>
      <c r="G41" s="7">
        <v>0</v>
      </c>
      <c r="H41" s="7">
        <v>10</v>
      </c>
      <c r="I41" s="7">
        <v>10</v>
      </c>
      <c r="J41" s="7">
        <v>10</v>
      </c>
      <c r="K41" s="7">
        <v>10</v>
      </c>
      <c r="L41" s="7">
        <v>0</v>
      </c>
      <c r="M41" s="7">
        <v>0</v>
      </c>
      <c r="N41" s="7">
        <v>10</v>
      </c>
      <c r="O41" s="7">
        <v>0</v>
      </c>
    </row>
    <row r="42" spans="1:15" ht="23.1" customHeight="1" x14ac:dyDescent="0.3">
      <c r="A42" s="65">
        <v>41</v>
      </c>
      <c r="B42" s="7">
        <v>424663</v>
      </c>
      <c r="C42" s="7">
        <f t="shared" si="2"/>
        <v>8.91</v>
      </c>
      <c r="D42" s="7">
        <v>8</v>
      </c>
      <c r="E42" s="7">
        <v>8</v>
      </c>
      <c r="F42" s="7">
        <v>8</v>
      </c>
      <c r="G42" s="7">
        <v>8</v>
      </c>
      <c r="H42" s="7">
        <v>8</v>
      </c>
      <c r="I42" s="69">
        <v>10</v>
      </c>
      <c r="J42" s="69">
        <v>8</v>
      </c>
      <c r="K42" s="69">
        <v>10</v>
      </c>
      <c r="L42" s="69">
        <v>10</v>
      </c>
      <c r="M42" s="69">
        <v>10</v>
      </c>
      <c r="N42" s="69">
        <v>10</v>
      </c>
      <c r="O42" s="66"/>
    </row>
    <row r="43" spans="1:15" ht="23.1" customHeight="1" x14ac:dyDescent="0.3">
      <c r="A43" s="65">
        <v>42</v>
      </c>
      <c r="B43" s="7">
        <v>902040</v>
      </c>
      <c r="C43" s="7">
        <f t="shared" si="2"/>
        <v>10</v>
      </c>
      <c r="D43" s="7">
        <v>10</v>
      </c>
      <c r="E43" s="7">
        <v>10</v>
      </c>
      <c r="F43" s="7">
        <v>10</v>
      </c>
      <c r="G43" s="7">
        <v>10</v>
      </c>
      <c r="H43" s="7">
        <v>10</v>
      </c>
      <c r="I43" s="7">
        <v>10</v>
      </c>
      <c r="J43" s="7">
        <v>10</v>
      </c>
      <c r="K43" s="7">
        <v>10</v>
      </c>
      <c r="L43" s="7">
        <v>10</v>
      </c>
      <c r="M43" s="7">
        <v>10</v>
      </c>
      <c r="N43" s="7">
        <v>10</v>
      </c>
      <c r="O43" s="66"/>
    </row>
    <row r="44" spans="1:15" ht="23.1" customHeight="1" x14ac:dyDescent="0.3">
      <c r="A44" s="65">
        <v>43</v>
      </c>
      <c r="B44" s="7">
        <v>424640</v>
      </c>
      <c r="C44" s="7">
        <f t="shared" si="2"/>
        <v>6.73</v>
      </c>
      <c r="D44" s="7">
        <v>5</v>
      </c>
      <c r="E44" s="7">
        <v>5</v>
      </c>
      <c r="F44" s="7">
        <v>5</v>
      </c>
      <c r="G44" s="7">
        <v>5</v>
      </c>
      <c r="H44" s="7">
        <v>8</v>
      </c>
      <c r="I44" s="7">
        <v>8</v>
      </c>
      <c r="J44" s="7">
        <v>8</v>
      </c>
      <c r="K44" s="7">
        <v>10</v>
      </c>
      <c r="L44" s="7">
        <v>10</v>
      </c>
      <c r="M44" s="7">
        <v>5</v>
      </c>
      <c r="N44" s="7">
        <v>5</v>
      </c>
      <c r="O44" s="66"/>
    </row>
    <row r="45" spans="1:15" ht="23.1" customHeight="1" x14ac:dyDescent="0.3">
      <c r="A45" s="65">
        <v>44</v>
      </c>
      <c r="B45" s="7">
        <v>424650</v>
      </c>
      <c r="C45" s="7">
        <f t="shared" si="2"/>
        <v>10</v>
      </c>
      <c r="D45" s="7">
        <v>10</v>
      </c>
      <c r="E45" s="7">
        <v>10</v>
      </c>
      <c r="F45" s="7">
        <v>10</v>
      </c>
      <c r="G45" s="7">
        <v>10</v>
      </c>
      <c r="H45" s="7">
        <v>10</v>
      </c>
      <c r="I45" s="7">
        <v>10</v>
      </c>
      <c r="J45" s="7">
        <v>10</v>
      </c>
      <c r="K45" s="7">
        <v>10</v>
      </c>
      <c r="L45" s="7">
        <v>10</v>
      </c>
      <c r="M45" s="7">
        <v>10</v>
      </c>
      <c r="N45" s="7">
        <v>10</v>
      </c>
      <c r="O45" s="66"/>
    </row>
    <row r="46" spans="1:15" ht="23.1" customHeight="1" x14ac:dyDescent="0.3">
      <c r="A46" s="65">
        <v>45</v>
      </c>
      <c r="B46" s="7">
        <v>424657</v>
      </c>
      <c r="C46" s="7">
        <f t="shared" si="2"/>
        <v>10.73</v>
      </c>
      <c r="D46" s="7">
        <v>10</v>
      </c>
      <c r="E46" s="7">
        <v>10</v>
      </c>
      <c r="F46" s="7">
        <v>10</v>
      </c>
      <c r="G46" s="7">
        <v>10</v>
      </c>
      <c r="H46" s="7">
        <v>10</v>
      </c>
      <c r="I46" s="7">
        <v>10</v>
      </c>
      <c r="J46" s="7">
        <v>8</v>
      </c>
      <c r="K46" s="7">
        <v>10</v>
      </c>
      <c r="L46" s="7">
        <v>10</v>
      </c>
      <c r="M46" s="7">
        <v>10</v>
      </c>
      <c r="N46" s="7">
        <v>10</v>
      </c>
      <c r="O46" s="7">
        <v>10</v>
      </c>
    </row>
    <row r="47" spans="1:15" ht="23.1" customHeight="1" x14ac:dyDescent="0.3">
      <c r="A47" s="65">
        <v>46</v>
      </c>
      <c r="B47" s="7">
        <v>902057</v>
      </c>
      <c r="C47" s="7">
        <f t="shared" si="2"/>
        <v>10.36</v>
      </c>
      <c r="D47" s="7">
        <v>10</v>
      </c>
      <c r="E47" s="7">
        <v>10</v>
      </c>
      <c r="F47" s="7">
        <v>8</v>
      </c>
      <c r="G47" s="7">
        <v>8</v>
      </c>
      <c r="H47" s="7">
        <v>10</v>
      </c>
      <c r="I47" s="7">
        <v>10</v>
      </c>
      <c r="J47" s="7">
        <v>10</v>
      </c>
      <c r="K47" s="7">
        <v>10</v>
      </c>
      <c r="L47" s="7">
        <v>10</v>
      </c>
      <c r="M47" s="7">
        <v>10</v>
      </c>
      <c r="N47" s="7">
        <v>10</v>
      </c>
      <c r="O47" s="7">
        <v>8</v>
      </c>
    </row>
    <row r="48" spans="1:15" ht="23.1" customHeight="1" x14ac:dyDescent="0.3">
      <c r="A48" s="65">
        <v>47</v>
      </c>
      <c r="B48" s="7">
        <v>424662</v>
      </c>
      <c r="C48" s="7">
        <f t="shared" si="2"/>
        <v>10.91</v>
      </c>
      <c r="D48" s="7">
        <v>10</v>
      </c>
      <c r="E48" s="7">
        <v>10</v>
      </c>
      <c r="F48" s="7">
        <v>10</v>
      </c>
      <c r="G48" s="7">
        <v>10</v>
      </c>
      <c r="H48" s="7">
        <v>10</v>
      </c>
      <c r="I48" s="7">
        <v>10</v>
      </c>
      <c r="J48" s="7">
        <v>10</v>
      </c>
      <c r="K48" s="7">
        <v>10</v>
      </c>
      <c r="L48" s="7">
        <v>10</v>
      </c>
      <c r="M48" s="7">
        <v>10</v>
      </c>
      <c r="N48" s="7">
        <v>10</v>
      </c>
      <c r="O48" s="7">
        <v>10</v>
      </c>
    </row>
    <row r="49" spans="1:15" ht="23.1" customHeight="1" x14ac:dyDescent="0.3">
      <c r="A49" s="70">
        <v>48</v>
      </c>
      <c r="B49" s="29">
        <v>424645</v>
      </c>
      <c r="C49" s="29">
        <f t="shared" si="2"/>
        <v>6.55</v>
      </c>
      <c r="D49" s="29">
        <v>8</v>
      </c>
      <c r="E49" s="29">
        <v>8</v>
      </c>
      <c r="F49" s="29">
        <v>8</v>
      </c>
      <c r="G49" s="29">
        <v>8</v>
      </c>
      <c r="H49" s="29">
        <v>10</v>
      </c>
      <c r="I49" s="29">
        <v>0</v>
      </c>
      <c r="J49" s="29">
        <v>10</v>
      </c>
      <c r="K49" s="29">
        <v>10</v>
      </c>
      <c r="L49" s="29">
        <v>10</v>
      </c>
      <c r="M49" s="29">
        <v>0</v>
      </c>
      <c r="N49" s="29">
        <v>0</v>
      </c>
      <c r="O49" s="71"/>
    </row>
    <row r="50" spans="1:15" ht="20.399999999999999" customHeight="1" x14ac:dyDescent="0.3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0"/>
  <sheetViews>
    <sheetView showGridLines="0" workbookViewId="0">
      <selection activeCell="C1" sqref="C1:C1048576"/>
    </sheetView>
  </sheetViews>
  <sheetFormatPr defaultColWidth="9" defaultRowHeight="18" customHeight="1" x14ac:dyDescent="0.3"/>
  <cols>
    <col min="1" max="1" width="2.921875" style="73" customWidth="1"/>
    <col min="2" max="2" width="6.921875" style="73" customWidth="1"/>
    <col min="3" max="3" width="9.07421875" style="73" customWidth="1"/>
    <col min="4" max="4" width="4.921875" style="73" customWidth="1"/>
    <col min="5" max="17" width="5.4609375" style="73" customWidth="1"/>
    <col min="18" max="24" width="5.3828125" style="73" customWidth="1"/>
    <col min="25" max="25" width="5.921875" style="73" customWidth="1"/>
    <col min="26" max="255" width="9" style="73" customWidth="1"/>
  </cols>
  <sheetData>
    <row r="1" spans="1:25" ht="23.7" customHeight="1" x14ac:dyDescent="0.3">
      <c r="A1" s="2"/>
      <c r="B1" s="3" t="s">
        <v>0</v>
      </c>
      <c r="C1" s="74" t="s">
        <v>78</v>
      </c>
      <c r="D1" s="3" t="s">
        <v>86</v>
      </c>
      <c r="E1" s="3" t="s">
        <v>87</v>
      </c>
      <c r="F1" s="3" t="s">
        <v>19</v>
      </c>
      <c r="G1" s="3" t="s">
        <v>20</v>
      </c>
      <c r="H1" s="74" t="s">
        <v>24</v>
      </c>
      <c r="I1" s="74" t="s">
        <v>88</v>
      </c>
      <c r="J1" s="74" t="s">
        <v>89</v>
      </c>
      <c r="K1" s="74" t="s">
        <v>90</v>
      </c>
      <c r="L1" s="74" t="s">
        <v>91</v>
      </c>
      <c r="M1" s="74" t="s">
        <v>92</v>
      </c>
      <c r="N1" s="74" t="s">
        <v>93</v>
      </c>
      <c r="O1" s="74" t="s">
        <v>94</v>
      </c>
      <c r="P1" s="74" t="s">
        <v>95</v>
      </c>
      <c r="Q1" s="74" t="s">
        <v>96</v>
      </c>
      <c r="R1" s="74" t="s">
        <v>97</v>
      </c>
      <c r="S1" s="74" t="s">
        <v>98</v>
      </c>
      <c r="T1" s="74" t="s">
        <v>99</v>
      </c>
      <c r="U1" s="74" t="s">
        <v>100</v>
      </c>
      <c r="V1" s="74" t="s">
        <v>101</v>
      </c>
      <c r="W1" s="74" t="s">
        <v>102</v>
      </c>
      <c r="X1" s="74" t="s">
        <v>103</v>
      </c>
      <c r="Y1" s="74" t="s">
        <v>85</v>
      </c>
    </row>
    <row r="2" spans="1:25" ht="23.7" customHeight="1" x14ac:dyDescent="0.3">
      <c r="A2" s="6">
        <v>1</v>
      </c>
      <c r="B2" s="7">
        <v>424415</v>
      </c>
      <c r="C2" s="75">
        <f t="shared" ref="C2:C16" si="0">ROUND(SUM(D2:Y2)/21,2)</f>
        <v>10</v>
      </c>
      <c r="D2" s="76">
        <v>10</v>
      </c>
      <c r="E2" s="76">
        <v>10</v>
      </c>
      <c r="F2" s="76">
        <v>10</v>
      </c>
      <c r="G2" s="76">
        <v>10</v>
      </c>
      <c r="H2" s="75">
        <v>10</v>
      </c>
      <c r="I2" s="75">
        <v>10</v>
      </c>
      <c r="J2" s="75">
        <v>10</v>
      </c>
      <c r="K2" s="75">
        <v>10</v>
      </c>
      <c r="L2" s="75">
        <v>10</v>
      </c>
      <c r="M2" s="75">
        <v>10</v>
      </c>
      <c r="N2" s="75">
        <v>10</v>
      </c>
      <c r="O2" s="75">
        <v>10</v>
      </c>
      <c r="P2" s="75">
        <v>10</v>
      </c>
      <c r="Q2" s="75">
        <v>10</v>
      </c>
      <c r="R2" s="75">
        <v>10</v>
      </c>
      <c r="S2" s="75">
        <v>10</v>
      </c>
      <c r="T2" s="75">
        <v>10</v>
      </c>
      <c r="U2" s="75">
        <v>10</v>
      </c>
      <c r="V2" s="75">
        <v>10</v>
      </c>
      <c r="W2" s="75">
        <v>10</v>
      </c>
      <c r="X2" s="75">
        <v>10</v>
      </c>
      <c r="Y2" s="77"/>
    </row>
    <row r="3" spans="1:25" ht="23.7" customHeight="1" x14ac:dyDescent="0.3">
      <c r="A3" s="6">
        <v>2</v>
      </c>
      <c r="B3" s="7">
        <v>424642</v>
      </c>
      <c r="C3" s="75">
        <f t="shared" si="0"/>
        <v>10</v>
      </c>
      <c r="D3" s="76">
        <v>10</v>
      </c>
      <c r="E3" s="76">
        <v>10</v>
      </c>
      <c r="F3" s="76">
        <v>10</v>
      </c>
      <c r="G3" s="76">
        <v>10</v>
      </c>
      <c r="H3" s="75">
        <v>10</v>
      </c>
      <c r="I3" s="75">
        <v>10</v>
      </c>
      <c r="J3" s="75">
        <v>10</v>
      </c>
      <c r="K3" s="75">
        <v>10</v>
      </c>
      <c r="L3" s="75">
        <v>10</v>
      </c>
      <c r="M3" s="75">
        <v>10</v>
      </c>
      <c r="N3" s="75">
        <v>10</v>
      </c>
      <c r="O3" s="75">
        <v>10</v>
      </c>
      <c r="P3" s="75">
        <v>10</v>
      </c>
      <c r="Q3" s="75">
        <v>10</v>
      </c>
      <c r="R3" s="75">
        <v>10</v>
      </c>
      <c r="S3" s="75">
        <v>10</v>
      </c>
      <c r="T3" s="75">
        <v>10</v>
      </c>
      <c r="U3" s="75">
        <v>10</v>
      </c>
      <c r="V3" s="75">
        <v>10</v>
      </c>
      <c r="W3" s="75">
        <v>10</v>
      </c>
      <c r="X3" s="75">
        <v>10</v>
      </c>
      <c r="Y3" s="77"/>
    </row>
    <row r="4" spans="1:25" ht="23.7" customHeight="1" x14ac:dyDescent="0.3">
      <c r="A4" s="6">
        <v>3</v>
      </c>
      <c r="B4" s="7">
        <v>424646</v>
      </c>
      <c r="C4" s="75">
        <f t="shared" si="0"/>
        <v>6.19</v>
      </c>
      <c r="D4" s="76">
        <v>0</v>
      </c>
      <c r="E4" s="76">
        <v>0</v>
      </c>
      <c r="F4" s="76">
        <v>0</v>
      </c>
      <c r="G4" s="76">
        <v>0</v>
      </c>
      <c r="H4" s="78">
        <v>0</v>
      </c>
      <c r="I4" s="75">
        <v>10</v>
      </c>
      <c r="J4" s="75">
        <v>10</v>
      </c>
      <c r="K4" s="75">
        <v>10</v>
      </c>
      <c r="L4" s="75">
        <v>10</v>
      </c>
      <c r="M4" s="75">
        <v>10</v>
      </c>
      <c r="N4" s="75">
        <v>10</v>
      </c>
      <c r="O4" s="75">
        <v>10</v>
      </c>
      <c r="P4" s="75">
        <v>10</v>
      </c>
      <c r="Q4" s="75">
        <v>10</v>
      </c>
      <c r="R4" s="75">
        <v>10</v>
      </c>
      <c r="S4" s="75">
        <v>10</v>
      </c>
      <c r="T4" s="75">
        <v>10</v>
      </c>
      <c r="U4" s="75">
        <v>10</v>
      </c>
      <c r="V4" s="78">
        <v>0</v>
      </c>
      <c r="W4" s="78">
        <v>0</v>
      </c>
      <c r="X4" s="78">
        <v>0</v>
      </c>
      <c r="Y4" s="77"/>
    </row>
    <row r="5" spans="1:25" ht="23.7" customHeight="1" x14ac:dyDescent="0.3">
      <c r="A5" s="6">
        <v>4</v>
      </c>
      <c r="B5" s="7">
        <v>424643</v>
      </c>
      <c r="C5" s="75">
        <f t="shared" si="0"/>
        <v>9.52</v>
      </c>
      <c r="D5" s="76">
        <v>10</v>
      </c>
      <c r="E5" s="76">
        <v>10</v>
      </c>
      <c r="F5" s="76">
        <v>10</v>
      </c>
      <c r="G5" s="76">
        <v>10</v>
      </c>
      <c r="H5" s="75">
        <v>0</v>
      </c>
      <c r="I5" s="75">
        <v>10</v>
      </c>
      <c r="J5" s="75">
        <v>10</v>
      </c>
      <c r="K5" s="75">
        <v>10</v>
      </c>
      <c r="L5" s="75">
        <v>10</v>
      </c>
      <c r="M5" s="75">
        <v>10</v>
      </c>
      <c r="N5" s="75">
        <v>10</v>
      </c>
      <c r="O5" s="75">
        <v>10</v>
      </c>
      <c r="P5" s="75">
        <v>10</v>
      </c>
      <c r="Q5" s="75">
        <v>10</v>
      </c>
      <c r="R5" s="75">
        <v>10</v>
      </c>
      <c r="S5" s="75">
        <v>10</v>
      </c>
      <c r="T5" s="75">
        <v>10</v>
      </c>
      <c r="U5" s="75">
        <v>10</v>
      </c>
      <c r="V5" s="75">
        <v>10</v>
      </c>
      <c r="W5" s="75">
        <v>10</v>
      </c>
      <c r="X5" s="75">
        <v>10</v>
      </c>
      <c r="Y5" s="77"/>
    </row>
    <row r="6" spans="1:25" ht="23.7" customHeight="1" x14ac:dyDescent="0.3">
      <c r="A6" s="6">
        <v>5</v>
      </c>
      <c r="B6" s="7">
        <v>313542</v>
      </c>
      <c r="C6" s="75">
        <f t="shared" si="0"/>
        <v>10</v>
      </c>
      <c r="D6" s="76">
        <v>10</v>
      </c>
      <c r="E6" s="76">
        <v>10</v>
      </c>
      <c r="F6" s="76">
        <v>10</v>
      </c>
      <c r="G6" s="76">
        <v>10</v>
      </c>
      <c r="H6" s="75">
        <v>10</v>
      </c>
      <c r="I6" s="75">
        <v>10</v>
      </c>
      <c r="J6" s="75">
        <v>10</v>
      </c>
      <c r="K6" s="75">
        <v>10</v>
      </c>
      <c r="L6" s="75">
        <v>10</v>
      </c>
      <c r="M6" s="75">
        <v>10</v>
      </c>
      <c r="N6" s="75">
        <v>10</v>
      </c>
      <c r="O6" s="75">
        <v>10</v>
      </c>
      <c r="P6" s="75">
        <v>10</v>
      </c>
      <c r="Q6" s="75">
        <v>10</v>
      </c>
      <c r="R6" s="75">
        <v>10</v>
      </c>
      <c r="S6" s="75">
        <v>10</v>
      </c>
      <c r="T6" s="75">
        <v>10</v>
      </c>
      <c r="U6" s="75">
        <v>10</v>
      </c>
      <c r="V6" s="75">
        <v>10</v>
      </c>
      <c r="W6" s="75">
        <v>10</v>
      </c>
      <c r="X6" s="75">
        <v>10</v>
      </c>
      <c r="Y6" s="77"/>
    </row>
    <row r="7" spans="1:25" ht="23.7" customHeight="1" x14ac:dyDescent="0.3">
      <c r="A7" s="6">
        <v>6</v>
      </c>
      <c r="B7" s="7">
        <v>280236</v>
      </c>
      <c r="C7" s="75">
        <f t="shared" si="0"/>
        <v>9.52</v>
      </c>
      <c r="D7" s="76">
        <v>10</v>
      </c>
      <c r="E7" s="76">
        <v>0</v>
      </c>
      <c r="F7" s="76">
        <v>10</v>
      </c>
      <c r="G7" s="76">
        <v>10</v>
      </c>
      <c r="H7" s="75">
        <v>10</v>
      </c>
      <c r="I7" s="75">
        <v>10</v>
      </c>
      <c r="J7" s="75">
        <v>10</v>
      </c>
      <c r="K7" s="75">
        <v>10</v>
      </c>
      <c r="L7" s="75">
        <v>10</v>
      </c>
      <c r="M7" s="75">
        <v>10</v>
      </c>
      <c r="N7" s="75">
        <v>10</v>
      </c>
      <c r="O7" s="75">
        <v>10</v>
      </c>
      <c r="P7" s="75">
        <v>10</v>
      </c>
      <c r="Q7" s="75">
        <v>10</v>
      </c>
      <c r="R7" s="75">
        <v>10</v>
      </c>
      <c r="S7" s="75">
        <v>10</v>
      </c>
      <c r="T7" s="75">
        <v>10</v>
      </c>
      <c r="U7" s="75">
        <v>10</v>
      </c>
      <c r="V7" s="75">
        <v>10</v>
      </c>
      <c r="W7" s="75">
        <v>10</v>
      </c>
      <c r="X7" s="75">
        <v>10</v>
      </c>
      <c r="Y7" s="77"/>
    </row>
    <row r="8" spans="1:25" ht="23.7" customHeight="1" x14ac:dyDescent="0.3">
      <c r="A8" s="6">
        <v>7</v>
      </c>
      <c r="B8" s="7">
        <v>415121</v>
      </c>
      <c r="C8" s="75">
        <f t="shared" si="0"/>
        <v>5.24</v>
      </c>
      <c r="D8" s="76">
        <v>0</v>
      </c>
      <c r="E8" s="76">
        <v>10</v>
      </c>
      <c r="F8" s="76">
        <v>10</v>
      </c>
      <c r="G8" s="76">
        <v>10</v>
      </c>
      <c r="H8" s="75">
        <v>0</v>
      </c>
      <c r="I8" s="75">
        <v>10</v>
      </c>
      <c r="J8" s="75">
        <v>10</v>
      </c>
      <c r="K8" s="75">
        <v>0</v>
      </c>
      <c r="L8" s="78">
        <v>0</v>
      </c>
      <c r="M8" s="75">
        <v>10</v>
      </c>
      <c r="N8" s="75">
        <v>10</v>
      </c>
      <c r="O8" s="75">
        <v>10</v>
      </c>
      <c r="P8" s="75">
        <v>10</v>
      </c>
      <c r="Q8" s="78">
        <v>0</v>
      </c>
      <c r="R8" s="75">
        <v>10</v>
      </c>
      <c r="S8" s="75">
        <v>10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7"/>
    </row>
    <row r="9" spans="1:25" ht="23.7" customHeight="1" x14ac:dyDescent="0.3">
      <c r="A9" s="6">
        <v>8</v>
      </c>
      <c r="B9" s="7">
        <v>380027</v>
      </c>
      <c r="C9" s="75">
        <f t="shared" si="0"/>
        <v>10</v>
      </c>
      <c r="D9" s="76">
        <v>10</v>
      </c>
      <c r="E9" s="76">
        <v>10</v>
      </c>
      <c r="F9" s="76">
        <v>10</v>
      </c>
      <c r="G9" s="76">
        <v>10</v>
      </c>
      <c r="H9" s="75">
        <v>10</v>
      </c>
      <c r="I9" s="75">
        <v>10</v>
      </c>
      <c r="J9" s="75">
        <v>10</v>
      </c>
      <c r="K9" s="75">
        <v>10</v>
      </c>
      <c r="L9" s="75">
        <v>10</v>
      </c>
      <c r="M9" s="75">
        <v>10</v>
      </c>
      <c r="N9" s="75">
        <v>10</v>
      </c>
      <c r="O9" s="75">
        <v>10</v>
      </c>
      <c r="P9" s="75">
        <v>10</v>
      </c>
      <c r="Q9" s="75">
        <v>10</v>
      </c>
      <c r="R9" s="75">
        <v>10</v>
      </c>
      <c r="S9" s="75">
        <v>10</v>
      </c>
      <c r="T9" s="75">
        <v>10</v>
      </c>
      <c r="U9" s="75">
        <v>10</v>
      </c>
      <c r="V9" s="75">
        <v>10</v>
      </c>
      <c r="W9" s="75">
        <v>10</v>
      </c>
      <c r="X9" s="75">
        <v>10</v>
      </c>
      <c r="Y9" s="77"/>
    </row>
    <row r="10" spans="1:25" ht="23.7" customHeight="1" x14ac:dyDescent="0.3">
      <c r="A10" s="6">
        <v>9</v>
      </c>
      <c r="B10" s="7">
        <v>424661</v>
      </c>
      <c r="C10" s="75">
        <f t="shared" si="0"/>
        <v>10</v>
      </c>
      <c r="D10" s="76">
        <v>10</v>
      </c>
      <c r="E10" s="76">
        <v>10</v>
      </c>
      <c r="F10" s="76">
        <v>10</v>
      </c>
      <c r="G10" s="76">
        <v>10</v>
      </c>
      <c r="H10" s="75">
        <v>10</v>
      </c>
      <c r="I10" s="75">
        <v>10</v>
      </c>
      <c r="J10" s="75">
        <v>10</v>
      </c>
      <c r="K10" s="75">
        <v>10</v>
      </c>
      <c r="L10" s="75">
        <v>10</v>
      </c>
      <c r="M10" s="75">
        <v>10</v>
      </c>
      <c r="N10" s="75">
        <v>10</v>
      </c>
      <c r="O10" s="75">
        <v>10</v>
      </c>
      <c r="P10" s="75">
        <v>10</v>
      </c>
      <c r="Q10" s="75">
        <v>10</v>
      </c>
      <c r="R10" s="75">
        <v>10</v>
      </c>
      <c r="S10" s="75">
        <v>10</v>
      </c>
      <c r="T10" s="75">
        <v>10</v>
      </c>
      <c r="U10" s="75">
        <v>10</v>
      </c>
      <c r="V10" s="75">
        <v>10</v>
      </c>
      <c r="W10" s="75">
        <v>10</v>
      </c>
      <c r="X10" s="75">
        <v>10</v>
      </c>
      <c r="Y10" s="77"/>
    </row>
    <row r="11" spans="1:25" ht="23.7" customHeight="1" x14ac:dyDescent="0.3">
      <c r="A11" s="6">
        <v>10</v>
      </c>
      <c r="B11" s="7">
        <v>424638</v>
      </c>
      <c r="C11" s="75">
        <f t="shared" si="0"/>
        <v>10</v>
      </c>
      <c r="D11" s="76">
        <v>10</v>
      </c>
      <c r="E11" s="76">
        <v>10</v>
      </c>
      <c r="F11" s="76">
        <v>10</v>
      </c>
      <c r="G11" s="76">
        <v>10</v>
      </c>
      <c r="H11" s="75">
        <v>10</v>
      </c>
      <c r="I11" s="75">
        <v>10</v>
      </c>
      <c r="J11" s="75">
        <v>10</v>
      </c>
      <c r="K11" s="75">
        <v>10</v>
      </c>
      <c r="L11" s="75">
        <v>10</v>
      </c>
      <c r="M11" s="75">
        <v>10</v>
      </c>
      <c r="N11" s="75">
        <v>10</v>
      </c>
      <c r="O11" s="75">
        <v>10</v>
      </c>
      <c r="P11" s="75">
        <v>10</v>
      </c>
      <c r="Q11" s="75">
        <v>10</v>
      </c>
      <c r="R11" s="75">
        <v>10</v>
      </c>
      <c r="S11" s="75">
        <v>10</v>
      </c>
      <c r="T11" s="75">
        <v>10</v>
      </c>
      <c r="U11" s="75">
        <v>10</v>
      </c>
      <c r="V11" s="75">
        <v>10</v>
      </c>
      <c r="W11" s="75">
        <v>10</v>
      </c>
      <c r="X11" s="75">
        <v>10</v>
      </c>
      <c r="Y11" s="77"/>
    </row>
    <row r="12" spans="1:25" ht="23.7" customHeight="1" x14ac:dyDescent="0.3">
      <c r="A12" s="6">
        <v>11</v>
      </c>
      <c r="B12" s="7">
        <v>424660</v>
      </c>
      <c r="C12" s="75">
        <f t="shared" si="0"/>
        <v>10</v>
      </c>
      <c r="D12" s="76">
        <v>10</v>
      </c>
      <c r="E12" s="76">
        <v>10</v>
      </c>
      <c r="F12" s="76">
        <v>10</v>
      </c>
      <c r="G12" s="76">
        <v>10</v>
      </c>
      <c r="H12" s="75">
        <v>10</v>
      </c>
      <c r="I12" s="75">
        <v>10</v>
      </c>
      <c r="J12" s="75">
        <v>10</v>
      </c>
      <c r="K12" s="75">
        <v>10</v>
      </c>
      <c r="L12" s="75">
        <v>10</v>
      </c>
      <c r="M12" s="75">
        <v>10</v>
      </c>
      <c r="N12" s="75">
        <v>10</v>
      </c>
      <c r="O12" s="75">
        <v>10</v>
      </c>
      <c r="P12" s="75">
        <v>10</v>
      </c>
      <c r="Q12" s="75">
        <v>10</v>
      </c>
      <c r="R12" s="75">
        <v>10</v>
      </c>
      <c r="S12" s="75">
        <v>10</v>
      </c>
      <c r="T12" s="75">
        <v>10</v>
      </c>
      <c r="U12" s="75">
        <v>10</v>
      </c>
      <c r="V12" s="75">
        <v>10</v>
      </c>
      <c r="W12" s="75">
        <v>10</v>
      </c>
      <c r="X12" s="75">
        <v>10</v>
      </c>
      <c r="Y12" s="77"/>
    </row>
    <row r="13" spans="1:25" ht="23.7" customHeight="1" x14ac:dyDescent="0.3">
      <c r="A13" s="6">
        <v>12</v>
      </c>
      <c r="B13" s="7">
        <v>424639</v>
      </c>
      <c r="C13" s="75">
        <f t="shared" si="0"/>
        <v>7.62</v>
      </c>
      <c r="D13" s="76">
        <v>10</v>
      </c>
      <c r="E13" s="76">
        <v>10</v>
      </c>
      <c r="F13" s="76">
        <v>10</v>
      </c>
      <c r="G13" s="76">
        <v>10</v>
      </c>
      <c r="H13" s="75">
        <v>0</v>
      </c>
      <c r="I13" s="75">
        <v>10</v>
      </c>
      <c r="J13" s="75">
        <v>10</v>
      </c>
      <c r="K13" s="75">
        <v>0</v>
      </c>
      <c r="L13" s="75">
        <v>0</v>
      </c>
      <c r="M13" s="75">
        <v>10</v>
      </c>
      <c r="N13" s="75">
        <v>10</v>
      </c>
      <c r="O13" s="75">
        <v>10</v>
      </c>
      <c r="P13" s="75">
        <v>0</v>
      </c>
      <c r="Q13" s="75">
        <v>0</v>
      </c>
      <c r="R13" s="75">
        <v>10</v>
      </c>
      <c r="S13" s="75">
        <v>10</v>
      </c>
      <c r="T13" s="75">
        <v>10</v>
      </c>
      <c r="U13" s="75">
        <v>10</v>
      </c>
      <c r="V13" s="75">
        <v>10</v>
      </c>
      <c r="W13" s="75">
        <v>10</v>
      </c>
      <c r="X13" s="75">
        <v>10</v>
      </c>
      <c r="Y13" s="77"/>
    </row>
    <row r="14" spans="1:25" ht="23.7" customHeight="1" x14ac:dyDescent="0.3">
      <c r="A14" s="6">
        <v>13</v>
      </c>
      <c r="B14" s="7">
        <v>424653</v>
      </c>
      <c r="C14" s="75">
        <f t="shared" si="0"/>
        <v>10</v>
      </c>
      <c r="D14" s="76">
        <v>10</v>
      </c>
      <c r="E14" s="76">
        <v>10</v>
      </c>
      <c r="F14" s="76">
        <v>10</v>
      </c>
      <c r="G14" s="76">
        <v>10</v>
      </c>
      <c r="H14" s="75">
        <v>10</v>
      </c>
      <c r="I14" s="75">
        <v>10</v>
      </c>
      <c r="J14" s="75">
        <v>10</v>
      </c>
      <c r="K14" s="75">
        <v>10</v>
      </c>
      <c r="L14" s="75">
        <v>10</v>
      </c>
      <c r="M14" s="75">
        <v>10</v>
      </c>
      <c r="N14" s="75">
        <v>10</v>
      </c>
      <c r="O14" s="75">
        <v>10</v>
      </c>
      <c r="P14" s="75">
        <v>10</v>
      </c>
      <c r="Q14" s="75">
        <v>10</v>
      </c>
      <c r="R14" s="75">
        <v>10</v>
      </c>
      <c r="S14" s="75">
        <v>10</v>
      </c>
      <c r="T14" s="75">
        <v>10</v>
      </c>
      <c r="U14" s="75">
        <v>10</v>
      </c>
      <c r="V14" s="75">
        <v>10</v>
      </c>
      <c r="W14" s="75">
        <v>10</v>
      </c>
      <c r="X14" s="75">
        <v>10</v>
      </c>
      <c r="Y14" s="77"/>
    </row>
    <row r="15" spans="1:25" ht="23.7" customHeight="1" x14ac:dyDescent="0.3">
      <c r="A15" s="6">
        <v>14</v>
      </c>
      <c r="B15" s="7">
        <v>311640</v>
      </c>
      <c r="C15" s="75">
        <f t="shared" si="0"/>
        <v>9.0500000000000007</v>
      </c>
      <c r="D15" s="76">
        <v>0</v>
      </c>
      <c r="E15" s="76">
        <v>10</v>
      </c>
      <c r="F15" s="76">
        <v>10</v>
      </c>
      <c r="G15" s="76">
        <v>10</v>
      </c>
      <c r="H15" s="75">
        <v>0</v>
      </c>
      <c r="I15" s="75">
        <v>10</v>
      </c>
      <c r="J15" s="75">
        <v>10</v>
      </c>
      <c r="K15" s="75">
        <v>10</v>
      </c>
      <c r="L15" s="75">
        <v>10</v>
      </c>
      <c r="M15" s="75">
        <v>10</v>
      </c>
      <c r="N15" s="75">
        <v>10</v>
      </c>
      <c r="O15" s="75">
        <v>10</v>
      </c>
      <c r="P15" s="75">
        <v>10</v>
      </c>
      <c r="Q15" s="75">
        <v>10</v>
      </c>
      <c r="R15" s="75">
        <v>10</v>
      </c>
      <c r="S15" s="75">
        <v>10</v>
      </c>
      <c r="T15" s="75">
        <v>10</v>
      </c>
      <c r="U15" s="75">
        <v>10</v>
      </c>
      <c r="V15" s="75">
        <v>10</v>
      </c>
      <c r="W15" s="75">
        <v>10</v>
      </c>
      <c r="X15" s="75">
        <v>10</v>
      </c>
      <c r="Y15" s="77"/>
    </row>
    <row r="16" spans="1:25" ht="23.7" customHeight="1" x14ac:dyDescent="0.3">
      <c r="A16" s="6">
        <v>15</v>
      </c>
      <c r="B16" s="7">
        <v>424641</v>
      </c>
      <c r="C16" s="75">
        <f t="shared" si="0"/>
        <v>9.0500000000000007</v>
      </c>
      <c r="D16" s="76">
        <v>10</v>
      </c>
      <c r="E16" s="76">
        <v>10</v>
      </c>
      <c r="F16" s="76">
        <v>10</v>
      </c>
      <c r="G16" s="76">
        <v>10</v>
      </c>
      <c r="H16" s="75">
        <v>0</v>
      </c>
      <c r="I16" s="75">
        <v>10</v>
      </c>
      <c r="J16" s="75">
        <v>10</v>
      </c>
      <c r="K16" s="75">
        <v>0</v>
      </c>
      <c r="L16" s="75">
        <v>10</v>
      </c>
      <c r="M16" s="75">
        <v>10</v>
      </c>
      <c r="N16" s="75">
        <v>10</v>
      </c>
      <c r="O16" s="75">
        <v>10</v>
      </c>
      <c r="P16" s="75">
        <v>10</v>
      </c>
      <c r="Q16" s="75">
        <v>10</v>
      </c>
      <c r="R16" s="75">
        <v>10</v>
      </c>
      <c r="S16" s="75">
        <v>10</v>
      </c>
      <c r="T16" s="75">
        <v>10</v>
      </c>
      <c r="U16" s="75">
        <v>10</v>
      </c>
      <c r="V16" s="75">
        <v>10</v>
      </c>
      <c r="W16" s="75">
        <v>10</v>
      </c>
      <c r="X16" s="75">
        <v>10</v>
      </c>
      <c r="Y16" s="77"/>
    </row>
    <row r="17" spans="1:25" ht="23.7" customHeight="1" x14ac:dyDescent="0.3">
      <c r="A17" s="6">
        <v>16</v>
      </c>
      <c r="B17" s="7">
        <v>424622</v>
      </c>
      <c r="C17" s="75">
        <v>5</v>
      </c>
      <c r="D17" s="76">
        <v>10</v>
      </c>
      <c r="E17" s="76">
        <v>10</v>
      </c>
      <c r="F17" s="76">
        <v>10</v>
      </c>
      <c r="G17" s="76">
        <v>10</v>
      </c>
      <c r="H17" s="75">
        <v>0</v>
      </c>
      <c r="I17" s="75">
        <v>0</v>
      </c>
      <c r="J17" s="75">
        <v>10</v>
      </c>
      <c r="K17" s="75">
        <v>10</v>
      </c>
      <c r="L17" s="75">
        <v>8</v>
      </c>
      <c r="M17" s="75">
        <v>10</v>
      </c>
      <c r="N17" s="75">
        <v>10</v>
      </c>
      <c r="O17" s="75">
        <v>7</v>
      </c>
      <c r="P17" s="75">
        <v>10</v>
      </c>
      <c r="Q17" s="79">
        <v>10</v>
      </c>
      <c r="R17" s="79">
        <v>10</v>
      </c>
      <c r="S17" s="79">
        <v>10</v>
      </c>
      <c r="T17" s="79">
        <v>10</v>
      </c>
      <c r="U17" s="79">
        <v>10</v>
      </c>
      <c r="V17" s="79">
        <v>10</v>
      </c>
      <c r="W17" s="79">
        <v>10</v>
      </c>
      <c r="X17" s="79">
        <v>10</v>
      </c>
      <c r="Y17" s="77"/>
    </row>
    <row r="18" spans="1:25" ht="23.7" customHeight="1" x14ac:dyDescent="0.3">
      <c r="A18" s="6">
        <v>17</v>
      </c>
      <c r="B18" s="7">
        <v>424649</v>
      </c>
      <c r="C18" s="75">
        <f t="shared" ref="C18:C23" si="1">ROUND(SUM(D18:Y18)/21,2)</f>
        <v>9.43</v>
      </c>
      <c r="D18" s="76">
        <v>10</v>
      </c>
      <c r="E18" s="76">
        <v>10</v>
      </c>
      <c r="F18" s="76">
        <v>10</v>
      </c>
      <c r="G18" s="76">
        <v>8</v>
      </c>
      <c r="H18" s="75">
        <v>0</v>
      </c>
      <c r="I18" s="75">
        <v>10</v>
      </c>
      <c r="J18" s="75">
        <v>10</v>
      </c>
      <c r="K18" s="75">
        <v>10</v>
      </c>
      <c r="L18" s="75">
        <v>10</v>
      </c>
      <c r="M18" s="75">
        <v>10</v>
      </c>
      <c r="N18" s="75">
        <v>10</v>
      </c>
      <c r="O18" s="75">
        <v>10</v>
      </c>
      <c r="P18" s="75">
        <v>10</v>
      </c>
      <c r="Q18" s="75">
        <v>10</v>
      </c>
      <c r="R18" s="75">
        <v>10</v>
      </c>
      <c r="S18" s="75">
        <v>10</v>
      </c>
      <c r="T18" s="75">
        <v>10</v>
      </c>
      <c r="U18" s="75">
        <v>10</v>
      </c>
      <c r="V18" s="75">
        <v>10</v>
      </c>
      <c r="W18" s="75">
        <v>10</v>
      </c>
      <c r="X18" s="75">
        <v>10</v>
      </c>
      <c r="Y18" s="77"/>
    </row>
    <row r="19" spans="1:25" ht="23.7" customHeight="1" x14ac:dyDescent="0.3">
      <c r="A19" s="6">
        <v>18</v>
      </c>
      <c r="B19" s="7">
        <v>424656</v>
      </c>
      <c r="C19" s="75">
        <f t="shared" si="1"/>
        <v>8.57</v>
      </c>
      <c r="D19" s="76">
        <v>10</v>
      </c>
      <c r="E19" s="76">
        <v>10</v>
      </c>
      <c r="F19" s="76">
        <v>10</v>
      </c>
      <c r="G19" s="76">
        <v>10</v>
      </c>
      <c r="H19" s="75">
        <v>0</v>
      </c>
      <c r="I19" s="75">
        <v>10</v>
      </c>
      <c r="J19" s="75">
        <v>10</v>
      </c>
      <c r="K19" s="75">
        <v>10</v>
      </c>
      <c r="L19" s="75">
        <v>10</v>
      </c>
      <c r="M19" s="75">
        <v>10</v>
      </c>
      <c r="N19" s="75">
        <v>10</v>
      </c>
      <c r="O19" s="75">
        <v>10</v>
      </c>
      <c r="P19" s="75">
        <v>0</v>
      </c>
      <c r="Q19" s="75">
        <v>0</v>
      </c>
      <c r="R19" s="75">
        <v>10</v>
      </c>
      <c r="S19" s="75">
        <v>10</v>
      </c>
      <c r="T19" s="75">
        <v>10</v>
      </c>
      <c r="U19" s="75">
        <v>10</v>
      </c>
      <c r="V19" s="75">
        <v>10</v>
      </c>
      <c r="W19" s="75">
        <v>10</v>
      </c>
      <c r="X19" s="75">
        <v>10</v>
      </c>
      <c r="Y19" s="77"/>
    </row>
    <row r="20" spans="1:25" ht="23.7" customHeight="1" x14ac:dyDescent="0.3">
      <c r="A20" s="6">
        <v>19</v>
      </c>
      <c r="B20" s="7">
        <v>424621</v>
      </c>
      <c r="C20" s="75">
        <f t="shared" si="1"/>
        <v>9.2899999999999991</v>
      </c>
      <c r="D20" s="76">
        <v>10</v>
      </c>
      <c r="E20" s="76">
        <v>10</v>
      </c>
      <c r="F20" s="76">
        <v>10</v>
      </c>
      <c r="G20" s="76">
        <v>10</v>
      </c>
      <c r="H20" s="75">
        <v>5</v>
      </c>
      <c r="I20" s="75">
        <v>10</v>
      </c>
      <c r="J20" s="75">
        <v>10</v>
      </c>
      <c r="K20" s="75">
        <v>10</v>
      </c>
      <c r="L20" s="75">
        <v>10</v>
      </c>
      <c r="M20" s="75">
        <v>0</v>
      </c>
      <c r="N20" s="75">
        <v>10</v>
      </c>
      <c r="O20" s="75">
        <v>10</v>
      </c>
      <c r="P20" s="75">
        <v>10</v>
      </c>
      <c r="Q20" s="75">
        <v>10</v>
      </c>
      <c r="R20" s="75">
        <v>10</v>
      </c>
      <c r="S20" s="75">
        <v>10</v>
      </c>
      <c r="T20" s="75">
        <v>10</v>
      </c>
      <c r="U20" s="75">
        <v>10</v>
      </c>
      <c r="V20" s="75">
        <v>10</v>
      </c>
      <c r="W20" s="75">
        <v>10</v>
      </c>
      <c r="X20" s="75">
        <v>10</v>
      </c>
      <c r="Y20" s="77"/>
    </row>
    <row r="21" spans="1:25" ht="23.7" customHeight="1" x14ac:dyDescent="0.3">
      <c r="A21" s="6">
        <v>20</v>
      </c>
      <c r="B21" s="7">
        <v>312734</v>
      </c>
      <c r="C21" s="75">
        <f t="shared" si="1"/>
        <v>7</v>
      </c>
      <c r="D21" s="76">
        <v>0</v>
      </c>
      <c r="E21" s="76">
        <v>0</v>
      </c>
      <c r="F21" s="76">
        <v>0</v>
      </c>
      <c r="G21" s="76">
        <v>0</v>
      </c>
      <c r="H21" s="75">
        <v>0</v>
      </c>
      <c r="I21" s="75">
        <v>10</v>
      </c>
      <c r="J21" s="75">
        <v>10</v>
      </c>
      <c r="K21" s="75">
        <v>10</v>
      </c>
      <c r="L21" s="75">
        <v>0</v>
      </c>
      <c r="M21" s="75">
        <v>10</v>
      </c>
      <c r="N21" s="75">
        <v>10</v>
      </c>
      <c r="O21" s="75">
        <v>10</v>
      </c>
      <c r="P21" s="75">
        <v>10</v>
      </c>
      <c r="Q21" s="75">
        <v>10</v>
      </c>
      <c r="R21" s="75">
        <v>10</v>
      </c>
      <c r="S21" s="75">
        <v>7</v>
      </c>
      <c r="T21" s="75">
        <v>10</v>
      </c>
      <c r="U21" s="75">
        <v>10</v>
      </c>
      <c r="V21" s="75">
        <v>10</v>
      </c>
      <c r="W21" s="75">
        <v>10</v>
      </c>
      <c r="X21" s="75">
        <v>10</v>
      </c>
      <c r="Y21" s="77"/>
    </row>
    <row r="22" spans="1:25" ht="23.7" customHeight="1" x14ac:dyDescent="0.3">
      <c r="A22" s="6">
        <v>21</v>
      </c>
      <c r="B22" s="7">
        <v>255300</v>
      </c>
      <c r="C22" s="75">
        <f t="shared" si="1"/>
        <v>8.1</v>
      </c>
      <c r="D22" s="76">
        <v>0</v>
      </c>
      <c r="E22" s="76">
        <v>0</v>
      </c>
      <c r="F22" s="76">
        <v>0</v>
      </c>
      <c r="G22" s="76">
        <v>10</v>
      </c>
      <c r="H22" s="75">
        <v>0</v>
      </c>
      <c r="I22" s="75">
        <v>10</v>
      </c>
      <c r="J22" s="75">
        <v>10</v>
      </c>
      <c r="K22" s="75">
        <v>10</v>
      </c>
      <c r="L22" s="75">
        <v>10</v>
      </c>
      <c r="M22" s="75">
        <v>10</v>
      </c>
      <c r="N22" s="75">
        <v>10</v>
      </c>
      <c r="O22" s="75">
        <v>10</v>
      </c>
      <c r="P22" s="75">
        <v>10</v>
      </c>
      <c r="Q22" s="75">
        <v>10</v>
      </c>
      <c r="R22" s="75">
        <v>10</v>
      </c>
      <c r="S22" s="75">
        <v>10</v>
      </c>
      <c r="T22" s="75">
        <v>10</v>
      </c>
      <c r="U22" s="75">
        <v>10</v>
      </c>
      <c r="V22" s="75">
        <v>10</v>
      </c>
      <c r="W22" s="75">
        <v>10</v>
      </c>
      <c r="X22" s="75">
        <v>10</v>
      </c>
      <c r="Y22" s="77"/>
    </row>
    <row r="23" spans="1:25" ht="23.7" customHeight="1" x14ac:dyDescent="0.3">
      <c r="A23" s="6">
        <v>22</v>
      </c>
      <c r="B23" s="7">
        <v>313290</v>
      </c>
      <c r="C23" s="75">
        <f t="shared" si="1"/>
        <v>6.67</v>
      </c>
      <c r="D23" s="76">
        <v>0</v>
      </c>
      <c r="E23" s="76">
        <v>0</v>
      </c>
      <c r="F23" s="76">
        <v>0</v>
      </c>
      <c r="G23" s="76">
        <v>0</v>
      </c>
      <c r="H23" s="75">
        <v>10</v>
      </c>
      <c r="I23" s="75">
        <v>10</v>
      </c>
      <c r="J23" s="75">
        <v>0</v>
      </c>
      <c r="K23" s="75">
        <v>10</v>
      </c>
      <c r="L23" s="75">
        <v>0</v>
      </c>
      <c r="M23" s="75">
        <v>10</v>
      </c>
      <c r="N23" s="75">
        <v>10</v>
      </c>
      <c r="O23" s="75">
        <v>10</v>
      </c>
      <c r="P23" s="75">
        <v>0</v>
      </c>
      <c r="Q23" s="75">
        <v>10</v>
      </c>
      <c r="R23" s="75">
        <v>10</v>
      </c>
      <c r="S23" s="75">
        <v>10</v>
      </c>
      <c r="T23" s="75">
        <v>10</v>
      </c>
      <c r="U23" s="75">
        <v>10</v>
      </c>
      <c r="V23" s="75">
        <v>10</v>
      </c>
      <c r="W23" s="75">
        <v>10</v>
      </c>
      <c r="X23" s="75">
        <v>10</v>
      </c>
      <c r="Y23" s="77"/>
    </row>
    <row r="24" spans="1:25" ht="23.7" customHeight="1" x14ac:dyDescent="0.3">
      <c r="A24" s="6">
        <v>23</v>
      </c>
      <c r="B24" s="7">
        <v>311911</v>
      </c>
      <c r="C24" s="75">
        <v>7.14</v>
      </c>
      <c r="D24" s="76">
        <v>10</v>
      </c>
      <c r="E24" s="76">
        <v>10</v>
      </c>
      <c r="F24" s="76">
        <v>10</v>
      </c>
      <c r="G24" s="76">
        <v>10</v>
      </c>
      <c r="H24" s="75">
        <v>10</v>
      </c>
      <c r="I24" s="75">
        <v>10</v>
      </c>
      <c r="J24" s="75">
        <v>10</v>
      </c>
      <c r="K24" s="75">
        <v>10</v>
      </c>
      <c r="L24" s="75">
        <v>10</v>
      </c>
      <c r="M24" s="75">
        <v>10</v>
      </c>
      <c r="N24" s="75">
        <v>10</v>
      </c>
      <c r="O24" s="75">
        <v>10</v>
      </c>
      <c r="P24" s="75">
        <v>10</v>
      </c>
      <c r="Q24" s="75">
        <v>10</v>
      </c>
      <c r="R24" s="75">
        <v>10</v>
      </c>
      <c r="S24" s="79">
        <v>10</v>
      </c>
      <c r="T24" s="79">
        <v>10</v>
      </c>
      <c r="U24" s="79">
        <v>10</v>
      </c>
      <c r="V24" s="79">
        <v>10</v>
      </c>
      <c r="W24" s="79">
        <v>10</v>
      </c>
      <c r="X24" s="79">
        <v>10</v>
      </c>
      <c r="Y24" s="77"/>
    </row>
    <row r="25" spans="1:25" ht="23.7" customHeight="1" x14ac:dyDescent="0.3">
      <c r="A25" s="6">
        <v>24</v>
      </c>
      <c r="B25" s="7">
        <v>312523</v>
      </c>
      <c r="C25" s="75">
        <f t="shared" ref="C25:C35" si="2">ROUND(SUM(D25:Y25)/21,2)</f>
        <v>7.14</v>
      </c>
      <c r="D25" s="76">
        <v>10</v>
      </c>
      <c r="E25" s="76">
        <v>0</v>
      </c>
      <c r="F25" s="76">
        <v>0</v>
      </c>
      <c r="G25" s="76">
        <v>0</v>
      </c>
      <c r="H25" s="75">
        <v>0</v>
      </c>
      <c r="I25" s="75">
        <v>10</v>
      </c>
      <c r="J25" s="75">
        <v>10</v>
      </c>
      <c r="K25" s="75">
        <v>10</v>
      </c>
      <c r="L25" s="75">
        <v>10</v>
      </c>
      <c r="M25" s="75">
        <v>10</v>
      </c>
      <c r="N25" s="75">
        <v>10</v>
      </c>
      <c r="O25" s="75">
        <v>10</v>
      </c>
      <c r="P25" s="75">
        <v>0</v>
      </c>
      <c r="Q25" s="75">
        <v>0</v>
      </c>
      <c r="R25" s="75">
        <v>10</v>
      </c>
      <c r="S25" s="75">
        <v>10</v>
      </c>
      <c r="T25" s="75">
        <v>10</v>
      </c>
      <c r="U25" s="75">
        <v>10</v>
      </c>
      <c r="V25" s="75">
        <v>10</v>
      </c>
      <c r="W25" s="75">
        <v>10</v>
      </c>
      <c r="X25" s="75">
        <v>10</v>
      </c>
      <c r="Y25" s="77"/>
    </row>
    <row r="26" spans="1:25" ht="23.7" customHeight="1" x14ac:dyDescent="0.3">
      <c r="A26" s="6">
        <v>25</v>
      </c>
      <c r="B26" s="7">
        <v>312695</v>
      </c>
      <c r="C26" s="75">
        <f t="shared" si="2"/>
        <v>7.62</v>
      </c>
      <c r="D26" s="76">
        <v>10</v>
      </c>
      <c r="E26" s="76">
        <v>10</v>
      </c>
      <c r="F26" s="76">
        <v>10</v>
      </c>
      <c r="G26" s="76">
        <v>10</v>
      </c>
      <c r="H26" s="75">
        <v>10</v>
      </c>
      <c r="I26" s="75">
        <v>10</v>
      </c>
      <c r="J26" s="75">
        <v>10</v>
      </c>
      <c r="K26" s="75">
        <v>10</v>
      </c>
      <c r="L26" s="75">
        <v>10</v>
      </c>
      <c r="M26" s="75">
        <v>10</v>
      </c>
      <c r="N26" s="75">
        <v>10</v>
      </c>
      <c r="O26" s="75">
        <v>10</v>
      </c>
      <c r="P26" s="75">
        <v>10</v>
      </c>
      <c r="Q26" s="75">
        <v>10</v>
      </c>
      <c r="R26" s="75">
        <v>10</v>
      </c>
      <c r="S26" s="75">
        <v>10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7"/>
    </row>
    <row r="27" spans="1:25" ht="23.7" customHeight="1" x14ac:dyDescent="0.3">
      <c r="A27" s="6">
        <v>26</v>
      </c>
      <c r="B27" s="7">
        <v>424630</v>
      </c>
      <c r="C27" s="75">
        <f t="shared" si="2"/>
        <v>8.48</v>
      </c>
      <c r="D27" s="76">
        <v>10</v>
      </c>
      <c r="E27" s="76">
        <v>10</v>
      </c>
      <c r="F27" s="76">
        <v>10</v>
      </c>
      <c r="G27" s="76">
        <v>10</v>
      </c>
      <c r="H27" s="75">
        <v>0</v>
      </c>
      <c r="I27" s="75">
        <v>10</v>
      </c>
      <c r="J27" s="75">
        <v>0</v>
      </c>
      <c r="K27" s="75">
        <v>10</v>
      </c>
      <c r="L27" s="75">
        <v>0</v>
      </c>
      <c r="M27" s="75">
        <v>10</v>
      </c>
      <c r="N27" s="75">
        <v>10</v>
      </c>
      <c r="O27" s="75">
        <v>8</v>
      </c>
      <c r="P27" s="75">
        <v>10</v>
      </c>
      <c r="Q27" s="75">
        <v>10</v>
      </c>
      <c r="R27" s="75">
        <v>10</v>
      </c>
      <c r="S27" s="75">
        <v>10</v>
      </c>
      <c r="T27" s="75">
        <v>10</v>
      </c>
      <c r="U27" s="75">
        <v>10</v>
      </c>
      <c r="V27" s="75">
        <v>10</v>
      </c>
      <c r="W27" s="75">
        <v>10</v>
      </c>
      <c r="X27" s="75">
        <v>10</v>
      </c>
      <c r="Y27" s="77"/>
    </row>
    <row r="28" spans="1:25" ht="23.7" customHeight="1" x14ac:dyDescent="0.3">
      <c r="A28" s="6">
        <v>27</v>
      </c>
      <c r="B28" s="7">
        <v>424637</v>
      </c>
      <c r="C28" s="75">
        <f t="shared" si="2"/>
        <v>7.05</v>
      </c>
      <c r="D28" s="76">
        <v>0</v>
      </c>
      <c r="E28" s="76">
        <v>0</v>
      </c>
      <c r="F28" s="76">
        <v>0</v>
      </c>
      <c r="G28" s="76">
        <v>10</v>
      </c>
      <c r="H28" s="75">
        <v>10</v>
      </c>
      <c r="I28" s="75">
        <v>10</v>
      </c>
      <c r="J28" s="75">
        <v>10</v>
      </c>
      <c r="K28" s="75">
        <v>10</v>
      </c>
      <c r="L28" s="75">
        <v>0</v>
      </c>
      <c r="M28" s="75">
        <v>10</v>
      </c>
      <c r="N28" s="75">
        <v>10</v>
      </c>
      <c r="O28" s="75">
        <v>0</v>
      </c>
      <c r="P28" s="75">
        <v>0</v>
      </c>
      <c r="Q28" s="75">
        <v>8</v>
      </c>
      <c r="R28" s="75">
        <v>10</v>
      </c>
      <c r="S28" s="75">
        <v>10</v>
      </c>
      <c r="T28" s="75">
        <v>10</v>
      </c>
      <c r="U28" s="75">
        <v>10</v>
      </c>
      <c r="V28" s="75">
        <v>10</v>
      </c>
      <c r="W28" s="75">
        <v>10</v>
      </c>
      <c r="X28" s="75">
        <v>10</v>
      </c>
      <c r="Y28" s="77"/>
    </row>
    <row r="29" spans="1:25" ht="23.7" customHeight="1" x14ac:dyDescent="0.3">
      <c r="A29" s="6">
        <v>28</v>
      </c>
      <c r="B29" s="7">
        <v>312637</v>
      </c>
      <c r="C29" s="75">
        <f t="shared" si="2"/>
        <v>7.33</v>
      </c>
      <c r="D29" s="76">
        <v>10</v>
      </c>
      <c r="E29" s="76">
        <v>10</v>
      </c>
      <c r="F29" s="76">
        <v>0</v>
      </c>
      <c r="G29" s="76">
        <v>0</v>
      </c>
      <c r="H29" s="75">
        <v>10</v>
      </c>
      <c r="I29" s="75">
        <v>8</v>
      </c>
      <c r="J29" s="75">
        <v>8</v>
      </c>
      <c r="K29" s="75">
        <v>0</v>
      </c>
      <c r="L29" s="75">
        <v>0</v>
      </c>
      <c r="M29" s="75">
        <v>10</v>
      </c>
      <c r="N29" s="75">
        <v>10</v>
      </c>
      <c r="O29" s="75">
        <v>8</v>
      </c>
      <c r="P29" s="75">
        <v>0</v>
      </c>
      <c r="Q29" s="75">
        <v>10</v>
      </c>
      <c r="R29" s="75">
        <v>10</v>
      </c>
      <c r="S29" s="75">
        <v>10</v>
      </c>
      <c r="T29" s="75">
        <v>10</v>
      </c>
      <c r="U29" s="75">
        <v>10</v>
      </c>
      <c r="V29" s="75">
        <v>10</v>
      </c>
      <c r="W29" s="75">
        <v>10</v>
      </c>
      <c r="X29" s="75">
        <v>10</v>
      </c>
      <c r="Y29" s="77"/>
    </row>
    <row r="30" spans="1:25" ht="23.7" customHeight="1" x14ac:dyDescent="0.3">
      <c r="A30" s="6">
        <v>29</v>
      </c>
      <c r="B30" s="7">
        <v>424634</v>
      </c>
      <c r="C30" s="75">
        <f t="shared" si="2"/>
        <v>9.52</v>
      </c>
      <c r="D30" s="76">
        <v>10</v>
      </c>
      <c r="E30" s="76">
        <v>10</v>
      </c>
      <c r="F30" s="76">
        <v>10</v>
      </c>
      <c r="G30" s="76">
        <v>10</v>
      </c>
      <c r="H30" s="75">
        <v>0</v>
      </c>
      <c r="I30" s="75">
        <v>10</v>
      </c>
      <c r="J30" s="75">
        <v>10</v>
      </c>
      <c r="K30" s="75">
        <v>10</v>
      </c>
      <c r="L30" s="75">
        <v>10</v>
      </c>
      <c r="M30" s="75">
        <v>10</v>
      </c>
      <c r="N30" s="75">
        <v>10</v>
      </c>
      <c r="O30" s="75">
        <v>10</v>
      </c>
      <c r="P30" s="75">
        <v>10</v>
      </c>
      <c r="Q30" s="75">
        <v>10</v>
      </c>
      <c r="R30" s="75">
        <v>10</v>
      </c>
      <c r="S30" s="75">
        <v>10</v>
      </c>
      <c r="T30" s="75">
        <v>10</v>
      </c>
      <c r="U30" s="75">
        <v>10</v>
      </c>
      <c r="V30" s="75">
        <v>10</v>
      </c>
      <c r="W30" s="75">
        <v>10</v>
      </c>
      <c r="X30" s="75">
        <v>10</v>
      </c>
      <c r="Y30" s="77"/>
    </row>
    <row r="31" spans="1:25" ht="23.7" customHeight="1" x14ac:dyDescent="0.3">
      <c r="A31" s="6">
        <v>30</v>
      </c>
      <c r="B31" s="7">
        <v>424655</v>
      </c>
      <c r="C31" s="75">
        <f t="shared" si="2"/>
        <v>9.52</v>
      </c>
      <c r="D31" s="76">
        <v>10</v>
      </c>
      <c r="E31" s="76">
        <v>10</v>
      </c>
      <c r="F31" s="76">
        <v>10</v>
      </c>
      <c r="G31" s="76">
        <v>10</v>
      </c>
      <c r="H31" s="75">
        <v>10</v>
      </c>
      <c r="I31" s="75">
        <v>10</v>
      </c>
      <c r="J31" s="75">
        <v>10</v>
      </c>
      <c r="K31" s="75">
        <v>10</v>
      </c>
      <c r="L31" s="75">
        <v>0</v>
      </c>
      <c r="M31" s="75">
        <v>10</v>
      </c>
      <c r="N31" s="75">
        <v>10</v>
      </c>
      <c r="O31" s="75">
        <v>10</v>
      </c>
      <c r="P31" s="75">
        <v>10</v>
      </c>
      <c r="Q31" s="75">
        <v>10</v>
      </c>
      <c r="R31" s="75">
        <v>10</v>
      </c>
      <c r="S31" s="75">
        <v>10</v>
      </c>
      <c r="T31" s="75">
        <v>10</v>
      </c>
      <c r="U31" s="75">
        <v>10</v>
      </c>
      <c r="V31" s="75">
        <v>10</v>
      </c>
      <c r="W31" s="75">
        <v>10</v>
      </c>
      <c r="X31" s="75">
        <v>10</v>
      </c>
      <c r="Y31" s="77"/>
    </row>
    <row r="32" spans="1:25" ht="23.7" customHeight="1" x14ac:dyDescent="0.3">
      <c r="A32" s="6">
        <v>31</v>
      </c>
      <c r="B32" s="7">
        <v>424659</v>
      </c>
      <c r="C32" s="75">
        <f t="shared" si="2"/>
        <v>10</v>
      </c>
      <c r="D32" s="76">
        <v>10</v>
      </c>
      <c r="E32" s="76">
        <v>10</v>
      </c>
      <c r="F32" s="76">
        <v>10</v>
      </c>
      <c r="G32" s="76">
        <v>10</v>
      </c>
      <c r="H32" s="75">
        <v>10</v>
      </c>
      <c r="I32" s="75">
        <v>10</v>
      </c>
      <c r="J32" s="75">
        <v>10</v>
      </c>
      <c r="K32" s="75">
        <v>10</v>
      </c>
      <c r="L32" s="75">
        <v>10</v>
      </c>
      <c r="M32" s="75">
        <v>10</v>
      </c>
      <c r="N32" s="75">
        <v>10</v>
      </c>
      <c r="O32" s="75">
        <v>10</v>
      </c>
      <c r="P32" s="75">
        <v>10</v>
      </c>
      <c r="Q32" s="75">
        <v>10</v>
      </c>
      <c r="R32" s="75">
        <v>10</v>
      </c>
      <c r="S32" s="75">
        <v>10</v>
      </c>
      <c r="T32" s="75">
        <v>10</v>
      </c>
      <c r="U32" s="75">
        <v>10</v>
      </c>
      <c r="V32" s="75">
        <v>10</v>
      </c>
      <c r="W32" s="75">
        <v>10</v>
      </c>
      <c r="X32" s="75">
        <v>10</v>
      </c>
      <c r="Y32" s="77"/>
    </row>
    <row r="33" spans="1:25" ht="23.7" customHeight="1" x14ac:dyDescent="0.3">
      <c r="A33" s="6">
        <v>32</v>
      </c>
      <c r="B33" s="7">
        <v>255010</v>
      </c>
      <c r="C33" s="75">
        <f t="shared" si="2"/>
        <v>6.67</v>
      </c>
      <c r="D33" s="76">
        <v>10</v>
      </c>
      <c r="E33" s="76">
        <v>10</v>
      </c>
      <c r="F33" s="76">
        <v>10</v>
      </c>
      <c r="G33" s="76">
        <v>10</v>
      </c>
      <c r="H33" s="75">
        <v>10</v>
      </c>
      <c r="I33" s="75">
        <v>0</v>
      </c>
      <c r="J33" s="75">
        <v>10</v>
      </c>
      <c r="K33" s="75">
        <v>10</v>
      </c>
      <c r="L33" s="75">
        <v>0</v>
      </c>
      <c r="M33" s="75">
        <v>10</v>
      </c>
      <c r="N33" s="75">
        <v>10</v>
      </c>
      <c r="O33" s="75">
        <v>10</v>
      </c>
      <c r="P33" s="75">
        <v>10</v>
      </c>
      <c r="Q33" s="75">
        <v>10</v>
      </c>
      <c r="R33" s="75">
        <v>10</v>
      </c>
      <c r="S33" s="75">
        <v>10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7"/>
    </row>
    <row r="34" spans="1:25" ht="23.7" customHeight="1" x14ac:dyDescent="0.3">
      <c r="A34" s="6">
        <v>33</v>
      </c>
      <c r="B34" s="7">
        <v>424658</v>
      </c>
      <c r="C34" s="75">
        <f t="shared" si="2"/>
        <v>8.48</v>
      </c>
      <c r="D34" s="76">
        <v>10</v>
      </c>
      <c r="E34" s="76">
        <v>8</v>
      </c>
      <c r="F34" s="76">
        <v>10</v>
      </c>
      <c r="G34" s="76">
        <v>0</v>
      </c>
      <c r="H34" s="75">
        <v>0</v>
      </c>
      <c r="I34" s="75">
        <v>10</v>
      </c>
      <c r="J34" s="75">
        <v>10</v>
      </c>
      <c r="K34" s="75">
        <v>10</v>
      </c>
      <c r="L34" s="75">
        <v>10</v>
      </c>
      <c r="M34" s="75">
        <v>10</v>
      </c>
      <c r="N34" s="75">
        <v>0</v>
      </c>
      <c r="O34" s="75">
        <v>10</v>
      </c>
      <c r="P34" s="75">
        <v>10</v>
      </c>
      <c r="Q34" s="75">
        <v>10</v>
      </c>
      <c r="R34" s="75">
        <v>10</v>
      </c>
      <c r="S34" s="75">
        <v>10</v>
      </c>
      <c r="T34" s="75">
        <v>10</v>
      </c>
      <c r="U34" s="75">
        <v>10</v>
      </c>
      <c r="V34" s="75">
        <v>10</v>
      </c>
      <c r="W34" s="75">
        <v>10</v>
      </c>
      <c r="X34" s="75">
        <v>10</v>
      </c>
      <c r="Y34" s="77"/>
    </row>
    <row r="35" spans="1:25" ht="23.7" customHeight="1" x14ac:dyDescent="0.3">
      <c r="A35" s="6">
        <v>34</v>
      </c>
      <c r="B35" s="7">
        <v>424647</v>
      </c>
      <c r="C35" s="75">
        <f t="shared" si="2"/>
        <v>8.57</v>
      </c>
      <c r="D35" s="76">
        <v>0</v>
      </c>
      <c r="E35" s="76">
        <v>0</v>
      </c>
      <c r="F35" s="76">
        <v>10</v>
      </c>
      <c r="G35" s="76">
        <v>0</v>
      </c>
      <c r="H35" s="75">
        <v>10</v>
      </c>
      <c r="I35" s="75">
        <v>10</v>
      </c>
      <c r="J35" s="75">
        <v>10</v>
      </c>
      <c r="K35" s="75">
        <v>10</v>
      </c>
      <c r="L35" s="75">
        <v>10</v>
      </c>
      <c r="M35" s="75">
        <v>10</v>
      </c>
      <c r="N35" s="75">
        <v>10</v>
      </c>
      <c r="O35" s="75">
        <v>10</v>
      </c>
      <c r="P35" s="75">
        <v>10</v>
      </c>
      <c r="Q35" s="75">
        <v>10</v>
      </c>
      <c r="R35" s="75">
        <v>10</v>
      </c>
      <c r="S35" s="75">
        <v>10</v>
      </c>
      <c r="T35" s="75">
        <v>10</v>
      </c>
      <c r="U35" s="75">
        <v>10</v>
      </c>
      <c r="V35" s="75">
        <v>10</v>
      </c>
      <c r="W35" s="75">
        <v>10</v>
      </c>
      <c r="X35" s="75">
        <v>10</v>
      </c>
      <c r="Y35" s="77"/>
    </row>
    <row r="36" spans="1:25" ht="23.7" customHeight="1" x14ac:dyDescent="0.3">
      <c r="A36" s="6">
        <v>35</v>
      </c>
      <c r="B36" s="7">
        <v>343515</v>
      </c>
      <c r="C36" s="75">
        <v>6.19</v>
      </c>
      <c r="D36" s="76">
        <v>10</v>
      </c>
      <c r="E36" s="76">
        <v>10</v>
      </c>
      <c r="F36" s="76">
        <v>10</v>
      </c>
      <c r="G36" s="76">
        <v>10</v>
      </c>
      <c r="H36" s="75">
        <v>10</v>
      </c>
      <c r="I36" s="75">
        <v>10</v>
      </c>
      <c r="J36" s="75">
        <v>10</v>
      </c>
      <c r="K36" s="75">
        <v>10</v>
      </c>
      <c r="L36" s="79">
        <v>10</v>
      </c>
      <c r="M36" s="79">
        <v>10</v>
      </c>
      <c r="N36" s="79">
        <v>10</v>
      </c>
      <c r="O36" s="79">
        <v>10</v>
      </c>
      <c r="P36" s="79">
        <v>10</v>
      </c>
      <c r="Q36" s="79">
        <v>10</v>
      </c>
      <c r="R36" s="79">
        <v>10</v>
      </c>
      <c r="S36" s="79">
        <v>10</v>
      </c>
      <c r="T36" s="75">
        <v>10</v>
      </c>
      <c r="U36" s="75">
        <v>10</v>
      </c>
      <c r="V36" s="75">
        <v>10</v>
      </c>
      <c r="W36" s="75">
        <v>10</v>
      </c>
      <c r="X36" s="75">
        <v>10</v>
      </c>
      <c r="Y36" s="77"/>
    </row>
    <row r="37" spans="1:25" ht="23.7" customHeight="1" x14ac:dyDescent="0.3">
      <c r="A37" s="6">
        <v>36</v>
      </c>
      <c r="B37" s="7">
        <v>433931</v>
      </c>
      <c r="C37" s="75">
        <f t="shared" ref="C37:C45" si="3">ROUND(SUM(D37:Y37)/21,2)</f>
        <v>9.2899999999999991</v>
      </c>
      <c r="D37" s="76">
        <v>10</v>
      </c>
      <c r="E37" s="76">
        <v>10</v>
      </c>
      <c r="F37" s="76">
        <v>10</v>
      </c>
      <c r="G37" s="76">
        <v>10</v>
      </c>
      <c r="H37" s="75">
        <v>10</v>
      </c>
      <c r="I37" s="75">
        <v>10</v>
      </c>
      <c r="J37" s="75">
        <v>10</v>
      </c>
      <c r="K37" s="75">
        <v>10</v>
      </c>
      <c r="L37" s="75">
        <v>10</v>
      </c>
      <c r="M37" s="75">
        <v>5</v>
      </c>
      <c r="N37" s="75">
        <v>0</v>
      </c>
      <c r="O37" s="75">
        <v>10</v>
      </c>
      <c r="P37" s="75">
        <v>10</v>
      </c>
      <c r="Q37" s="75">
        <v>10</v>
      </c>
      <c r="R37" s="75">
        <v>10</v>
      </c>
      <c r="S37" s="75">
        <v>10</v>
      </c>
      <c r="T37" s="75">
        <v>10</v>
      </c>
      <c r="U37" s="75">
        <v>10</v>
      </c>
      <c r="V37" s="75">
        <v>10</v>
      </c>
      <c r="W37" s="75">
        <v>10</v>
      </c>
      <c r="X37" s="75">
        <v>10</v>
      </c>
      <c r="Y37" s="77"/>
    </row>
    <row r="38" spans="1:25" ht="23.7" customHeight="1" x14ac:dyDescent="0.3">
      <c r="A38" s="6">
        <v>37</v>
      </c>
      <c r="B38" s="66"/>
      <c r="C38" s="77">
        <f t="shared" si="3"/>
        <v>0</v>
      </c>
      <c r="D38" s="80"/>
      <c r="E38" s="80"/>
      <c r="F38" s="80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77"/>
    </row>
    <row r="39" spans="1:25" ht="23.7" customHeight="1" x14ac:dyDescent="0.3">
      <c r="A39" s="6">
        <v>38</v>
      </c>
      <c r="B39" s="7">
        <v>415460</v>
      </c>
      <c r="C39" s="75">
        <f t="shared" si="3"/>
        <v>9.52</v>
      </c>
      <c r="D39" s="76">
        <v>10</v>
      </c>
      <c r="E39" s="76">
        <v>10</v>
      </c>
      <c r="F39" s="76">
        <v>10</v>
      </c>
      <c r="G39" s="76">
        <v>10</v>
      </c>
      <c r="H39" s="75">
        <v>10</v>
      </c>
      <c r="I39" s="75">
        <v>10</v>
      </c>
      <c r="J39" s="75">
        <v>10</v>
      </c>
      <c r="K39" s="75">
        <v>10</v>
      </c>
      <c r="L39" s="75">
        <v>10</v>
      </c>
      <c r="M39" s="75">
        <v>10</v>
      </c>
      <c r="N39" s="75">
        <v>0</v>
      </c>
      <c r="O39" s="75">
        <v>10</v>
      </c>
      <c r="P39" s="75">
        <v>10</v>
      </c>
      <c r="Q39" s="75">
        <v>10</v>
      </c>
      <c r="R39" s="75">
        <v>10</v>
      </c>
      <c r="S39" s="75">
        <v>10</v>
      </c>
      <c r="T39" s="75">
        <v>10</v>
      </c>
      <c r="U39" s="75">
        <v>10</v>
      </c>
      <c r="V39" s="75">
        <v>10</v>
      </c>
      <c r="W39" s="75">
        <v>10</v>
      </c>
      <c r="X39" s="75">
        <v>10</v>
      </c>
      <c r="Y39" s="77"/>
    </row>
    <row r="40" spans="1:25" ht="23.7" customHeight="1" x14ac:dyDescent="0.3">
      <c r="A40" s="6">
        <v>39</v>
      </c>
      <c r="B40" s="7">
        <v>415465</v>
      </c>
      <c r="C40" s="75">
        <f t="shared" si="3"/>
        <v>10</v>
      </c>
      <c r="D40" s="76">
        <v>10</v>
      </c>
      <c r="E40" s="76">
        <v>10</v>
      </c>
      <c r="F40" s="76">
        <v>10</v>
      </c>
      <c r="G40" s="76">
        <v>10</v>
      </c>
      <c r="H40" s="75">
        <v>10</v>
      </c>
      <c r="I40" s="75">
        <v>10</v>
      </c>
      <c r="J40" s="75">
        <v>10</v>
      </c>
      <c r="K40" s="75">
        <v>10</v>
      </c>
      <c r="L40" s="75">
        <v>10</v>
      </c>
      <c r="M40" s="75">
        <v>10</v>
      </c>
      <c r="N40" s="75">
        <v>10</v>
      </c>
      <c r="O40" s="75">
        <v>10</v>
      </c>
      <c r="P40" s="75">
        <v>10</v>
      </c>
      <c r="Q40" s="75">
        <v>10</v>
      </c>
      <c r="R40" s="75">
        <v>10</v>
      </c>
      <c r="S40" s="75">
        <v>10</v>
      </c>
      <c r="T40" s="75">
        <v>10</v>
      </c>
      <c r="U40" s="75">
        <v>10</v>
      </c>
      <c r="V40" s="75">
        <v>10</v>
      </c>
      <c r="W40" s="75">
        <v>10</v>
      </c>
      <c r="X40" s="75">
        <v>10</v>
      </c>
      <c r="Y40" s="77"/>
    </row>
    <row r="41" spans="1:25" ht="23.7" customHeight="1" x14ac:dyDescent="0.3">
      <c r="A41" s="6">
        <v>40</v>
      </c>
      <c r="B41" s="7">
        <v>390906</v>
      </c>
      <c r="C41" s="75">
        <f t="shared" si="3"/>
        <v>5</v>
      </c>
      <c r="D41" s="76">
        <v>0</v>
      </c>
      <c r="E41" s="76">
        <v>0</v>
      </c>
      <c r="F41" s="76">
        <v>0</v>
      </c>
      <c r="G41" s="76">
        <v>0</v>
      </c>
      <c r="H41" s="75">
        <v>0</v>
      </c>
      <c r="I41" s="75">
        <v>10</v>
      </c>
      <c r="J41" s="75">
        <v>10</v>
      </c>
      <c r="K41" s="75">
        <v>10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8</v>
      </c>
      <c r="R41" s="75">
        <v>10</v>
      </c>
      <c r="S41" s="75">
        <v>7</v>
      </c>
      <c r="T41" s="75">
        <v>10</v>
      </c>
      <c r="U41" s="75">
        <v>10</v>
      </c>
      <c r="V41" s="75">
        <v>10</v>
      </c>
      <c r="W41" s="75">
        <v>10</v>
      </c>
      <c r="X41" s="75">
        <v>10</v>
      </c>
      <c r="Y41" s="77"/>
    </row>
    <row r="42" spans="1:25" ht="23.7" customHeight="1" x14ac:dyDescent="0.3">
      <c r="A42" s="6">
        <v>41</v>
      </c>
      <c r="B42" s="7">
        <v>424663</v>
      </c>
      <c r="C42" s="75">
        <f t="shared" si="3"/>
        <v>6.86</v>
      </c>
      <c r="D42" s="76">
        <v>10</v>
      </c>
      <c r="E42" s="76">
        <v>0</v>
      </c>
      <c r="F42" s="76">
        <v>10</v>
      </c>
      <c r="G42" s="76">
        <v>10</v>
      </c>
      <c r="H42" s="75">
        <v>0</v>
      </c>
      <c r="I42" s="75">
        <v>10</v>
      </c>
      <c r="J42" s="75">
        <v>10</v>
      </c>
      <c r="K42" s="75">
        <v>10</v>
      </c>
      <c r="L42" s="75">
        <v>0</v>
      </c>
      <c r="M42" s="75">
        <v>10</v>
      </c>
      <c r="N42" s="75">
        <v>10</v>
      </c>
      <c r="O42" s="75">
        <v>0</v>
      </c>
      <c r="P42" s="75">
        <v>0</v>
      </c>
      <c r="Q42" s="75">
        <v>0</v>
      </c>
      <c r="R42" s="75">
        <v>10</v>
      </c>
      <c r="S42" s="75">
        <v>10</v>
      </c>
      <c r="T42" s="82">
        <v>8</v>
      </c>
      <c r="U42" s="82">
        <v>8</v>
      </c>
      <c r="V42" s="82">
        <v>8</v>
      </c>
      <c r="W42" s="82">
        <v>10</v>
      </c>
      <c r="X42" s="82">
        <v>10</v>
      </c>
      <c r="Y42" s="77"/>
    </row>
    <row r="43" spans="1:25" ht="23.7" customHeight="1" x14ac:dyDescent="0.3">
      <c r="A43" s="6">
        <v>42</v>
      </c>
      <c r="B43" s="7">
        <v>902040</v>
      </c>
      <c r="C43" s="75">
        <f t="shared" si="3"/>
        <v>10</v>
      </c>
      <c r="D43" s="76">
        <v>10</v>
      </c>
      <c r="E43" s="76">
        <v>10</v>
      </c>
      <c r="F43" s="76">
        <v>10</v>
      </c>
      <c r="G43" s="76">
        <v>10</v>
      </c>
      <c r="H43" s="75">
        <v>10</v>
      </c>
      <c r="I43" s="75">
        <v>10</v>
      </c>
      <c r="J43" s="75">
        <v>10</v>
      </c>
      <c r="K43" s="75">
        <v>10</v>
      </c>
      <c r="L43" s="75">
        <v>10</v>
      </c>
      <c r="M43" s="75">
        <v>10</v>
      </c>
      <c r="N43" s="75">
        <v>10</v>
      </c>
      <c r="O43" s="75">
        <v>10</v>
      </c>
      <c r="P43" s="75">
        <v>10</v>
      </c>
      <c r="Q43" s="75">
        <v>10</v>
      </c>
      <c r="R43" s="75">
        <v>10</v>
      </c>
      <c r="S43" s="75">
        <v>10</v>
      </c>
      <c r="T43" s="75">
        <v>10</v>
      </c>
      <c r="U43" s="75">
        <v>10</v>
      </c>
      <c r="V43" s="75">
        <v>10</v>
      </c>
      <c r="W43" s="75">
        <v>10</v>
      </c>
      <c r="X43" s="75">
        <v>10</v>
      </c>
      <c r="Y43" s="77"/>
    </row>
    <row r="44" spans="1:25" ht="23.7" customHeight="1" x14ac:dyDescent="0.3">
      <c r="A44" s="6">
        <v>43</v>
      </c>
      <c r="B44" s="7">
        <v>424640</v>
      </c>
      <c r="C44" s="75">
        <f t="shared" si="3"/>
        <v>8.48</v>
      </c>
      <c r="D44" s="76">
        <v>10</v>
      </c>
      <c r="E44" s="76">
        <v>10</v>
      </c>
      <c r="F44" s="76">
        <v>10</v>
      </c>
      <c r="G44" s="76">
        <v>8</v>
      </c>
      <c r="H44" s="75">
        <v>0</v>
      </c>
      <c r="I44" s="75">
        <v>10</v>
      </c>
      <c r="J44" s="75">
        <v>10</v>
      </c>
      <c r="K44" s="75">
        <v>10</v>
      </c>
      <c r="L44" s="75">
        <v>10</v>
      </c>
      <c r="M44" s="75">
        <v>10</v>
      </c>
      <c r="N44" s="75">
        <v>10</v>
      </c>
      <c r="O44" s="75">
        <v>0</v>
      </c>
      <c r="P44" s="75">
        <v>0</v>
      </c>
      <c r="Q44" s="75">
        <v>10</v>
      </c>
      <c r="R44" s="75">
        <v>10</v>
      </c>
      <c r="S44" s="75">
        <v>10</v>
      </c>
      <c r="T44" s="75">
        <v>10</v>
      </c>
      <c r="U44" s="75">
        <v>10</v>
      </c>
      <c r="V44" s="75">
        <v>10</v>
      </c>
      <c r="W44" s="75">
        <v>10</v>
      </c>
      <c r="X44" s="75">
        <v>10</v>
      </c>
      <c r="Y44" s="77"/>
    </row>
    <row r="45" spans="1:25" ht="23.7" customHeight="1" x14ac:dyDescent="0.3">
      <c r="A45" s="6">
        <v>44</v>
      </c>
      <c r="B45" s="7">
        <v>424650</v>
      </c>
      <c r="C45" s="75">
        <f t="shared" si="3"/>
        <v>10</v>
      </c>
      <c r="D45" s="76">
        <v>10</v>
      </c>
      <c r="E45" s="76">
        <v>10</v>
      </c>
      <c r="F45" s="76">
        <v>10</v>
      </c>
      <c r="G45" s="76">
        <v>10</v>
      </c>
      <c r="H45" s="75">
        <v>10</v>
      </c>
      <c r="I45" s="75">
        <v>10</v>
      </c>
      <c r="J45" s="75">
        <v>10</v>
      </c>
      <c r="K45" s="75">
        <v>10</v>
      </c>
      <c r="L45" s="75">
        <v>10</v>
      </c>
      <c r="M45" s="75">
        <v>10</v>
      </c>
      <c r="N45" s="75">
        <v>10</v>
      </c>
      <c r="O45" s="75">
        <v>10</v>
      </c>
      <c r="P45" s="75">
        <v>10</v>
      </c>
      <c r="Q45" s="75">
        <v>10</v>
      </c>
      <c r="R45" s="75">
        <v>10</v>
      </c>
      <c r="S45" s="75">
        <v>10</v>
      </c>
      <c r="T45" s="75">
        <v>10</v>
      </c>
      <c r="U45" s="75">
        <v>10</v>
      </c>
      <c r="V45" s="75">
        <v>10</v>
      </c>
      <c r="W45" s="75">
        <v>10</v>
      </c>
      <c r="X45" s="75">
        <v>10</v>
      </c>
      <c r="Y45" s="77"/>
    </row>
    <row r="46" spans="1:25" ht="23.7" customHeight="1" x14ac:dyDescent="0.3">
      <c r="A46" s="6">
        <v>45</v>
      </c>
      <c r="B46" s="7">
        <v>424657</v>
      </c>
      <c r="C46" s="75">
        <f>ROUND(SUM(D46:G46,I46:X46)/21,2)</f>
        <v>8.7100000000000009</v>
      </c>
      <c r="D46" s="76">
        <v>10</v>
      </c>
      <c r="E46" s="76">
        <v>10</v>
      </c>
      <c r="F46" s="76">
        <v>8</v>
      </c>
      <c r="G46" s="76">
        <v>8</v>
      </c>
      <c r="H46" s="79">
        <v>10</v>
      </c>
      <c r="I46" s="75">
        <v>0</v>
      </c>
      <c r="J46" s="75">
        <v>10</v>
      </c>
      <c r="K46" s="75">
        <v>10</v>
      </c>
      <c r="L46" s="75">
        <v>10</v>
      </c>
      <c r="M46" s="75">
        <v>10</v>
      </c>
      <c r="N46" s="75">
        <v>10</v>
      </c>
      <c r="O46" s="75">
        <v>10</v>
      </c>
      <c r="P46" s="75">
        <v>10</v>
      </c>
      <c r="Q46" s="75">
        <v>10</v>
      </c>
      <c r="R46" s="75">
        <v>7</v>
      </c>
      <c r="S46" s="75">
        <v>10</v>
      </c>
      <c r="T46" s="75">
        <v>10</v>
      </c>
      <c r="U46" s="75">
        <v>10</v>
      </c>
      <c r="V46" s="75">
        <v>10</v>
      </c>
      <c r="W46" s="75">
        <v>10</v>
      </c>
      <c r="X46" s="75">
        <v>10</v>
      </c>
      <c r="Y46" s="77"/>
    </row>
    <row r="47" spans="1:25" ht="23.7" customHeight="1" x14ac:dyDescent="0.3">
      <c r="A47" s="6">
        <v>46</v>
      </c>
      <c r="B47" s="7">
        <v>902057</v>
      </c>
      <c r="C47" s="75">
        <f>ROUND(SUM(D47:Y47)/21,2)</f>
        <v>9.0500000000000007</v>
      </c>
      <c r="D47" s="76">
        <v>0</v>
      </c>
      <c r="E47" s="76">
        <v>0</v>
      </c>
      <c r="F47" s="76">
        <v>10</v>
      </c>
      <c r="G47" s="76">
        <v>10</v>
      </c>
      <c r="H47" s="75">
        <v>10</v>
      </c>
      <c r="I47" s="75">
        <v>10</v>
      </c>
      <c r="J47" s="75">
        <v>10</v>
      </c>
      <c r="K47" s="75">
        <v>10</v>
      </c>
      <c r="L47" s="75">
        <v>10</v>
      </c>
      <c r="M47" s="75">
        <v>10</v>
      </c>
      <c r="N47" s="75">
        <v>10</v>
      </c>
      <c r="O47" s="75">
        <v>10</v>
      </c>
      <c r="P47" s="75">
        <v>10</v>
      </c>
      <c r="Q47" s="75">
        <v>10</v>
      </c>
      <c r="R47" s="75">
        <v>10</v>
      </c>
      <c r="S47" s="75">
        <v>10</v>
      </c>
      <c r="T47" s="75">
        <v>10</v>
      </c>
      <c r="U47" s="75">
        <v>10</v>
      </c>
      <c r="V47" s="75">
        <v>10</v>
      </c>
      <c r="W47" s="75">
        <v>10</v>
      </c>
      <c r="X47" s="75">
        <v>10</v>
      </c>
      <c r="Y47" s="77"/>
    </row>
    <row r="48" spans="1:25" ht="23.7" customHeight="1" x14ac:dyDescent="0.3">
      <c r="A48" s="6">
        <v>47</v>
      </c>
      <c r="B48" s="7">
        <v>424662</v>
      </c>
      <c r="C48" s="75">
        <f>ROUND(SUM(D48:Y48)/21,2)</f>
        <v>9.0500000000000007</v>
      </c>
      <c r="D48" s="76">
        <v>10</v>
      </c>
      <c r="E48" s="76">
        <v>0</v>
      </c>
      <c r="F48" s="76">
        <v>10</v>
      </c>
      <c r="G48" s="76">
        <v>10</v>
      </c>
      <c r="H48" s="75">
        <v>0</v>
      </c>
      <c r="I48" s="75">
        <v>10</v>
      </c>
      <c r="J48" s="75">
        <v>10</v>
      </c>
      <c r="K48" s="75">
        <v>10</v>
      </c>
      <c r="L48" s="75">
        <v>10</v>
      </c>
      <c r="M48" s="75">
        <v>10</v>
      </c>
      <c r="N48" s="75">
        <v>10</v>
      </c>
      <c r="O48" s="75">
        <v>10</v>
      </c>
      <c r="P48" s="75">
        <v>10</v>
      </c>
      <c r="Q48" s="75">
        <v>10</v>
      </c>
      <c r="R48" s="75">
        <v>10</v>
      </c>
      <c r="S48" s="75">
        <v>10</v>
      </c>
      <c r="T48" s="75">
        <v>10</v>
      </c>
      <c r="U48" s="75">
        <v>10</v>
      </c>
      <c r="V48" s="75">
        <v>10</v>
      </c>
      <c r="W48" s="75">
        <v>10</v>
      </c>
      <c r="X48" s="75">
        <v>10</v>
      </c>
      <c r="Y48" s="77"/>
    </row>
    <row r="49" spans="1:25" ht="23.7" customHeight="1" x14ac:dyDescent="0.3">
      <c r="A49" s="6">
        <v>48</v>
      </c>
      <c r="B49" s="7">
        <v>424645</v>
      </c>
      <c r="C49" s="83">
        <f>ROUND(SUM(D49:Y49)/21,2)</f>
        <v>8.1</v>
      </c>
      <c r="D49" s="76">
        <v>0</v>
      </c>
      <c r="E49" s="76">
        <v>0</v>
      </c>
      <c r="F49" s="76">
        <v>0</v>
      </c>
      <c r="G49" s="76">
        <v>10</v>
      </c>
      <c r="H49" s="83">
        <v>0</v>
      </c>
      <c r="I49" s="83">
        <v>10</v>
      </c>
      <c r="J49" s="83">
        <v>10</v>
      </c>
      <c r="K49" s="83">
        <v>10</v>
      </c>
      <c r="L49" s="83">
        <v>10</v>
      </c>
      <c r="M49" s="83">
        <v>10</v>
      </c>
      <c r="N49" s="83">
        <v>10</v>
      </c>
      <c r="O49" s="83">
        <v>10</v>
      </c>
      <c r="P49" s="83">
        <v>10</v>
      </c>
      <c r="Q49" s="83">
        <v>10</v>
      </c>
      <c r="R49" s="83">
        <v>10</v>
      </c>
      <c r="S49" s="83">
        <v>10</v>
      </c>
      <c r="T49" s="83">
        <v>10</v>
      </c>
      <c r="U49" s="83">
        <v>10</v>
      </c>
      <c r="V49" s="83">
        <v>10</v>
      </c>
      <c r="W49" s="83">
        <v>10</v>
      </c>
      <c r="X49" s="83">
        <v>10</v>
      </c>
      <c r="Y49" s="84"/>
    </row>
    <row r="50" spans="1:25" ht="20.399999999999999" customHeight="1" x14ac:dyDescent="0.3">
      <c r="A50" s="85"/>
      <c r="B50" s="42"/>
      <c r="C50" s="86"/>
      <c r="D50" s="87"/>
      <c r="E50" s="88"/>
      <c r="F50" s="88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6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8.61328125" defaultRowHeight="15" customHeight="1" x14ac:dyDescent="0.3"/>
  <cols>
    <col min="1" max="1" width="3.61328125" style="90" customWidth="1"/>
    <col min="2" max="2" width="8.61328125" style="90" customWidth="1"/>
    <col min="3" max="3" width="9" style="90" customWidth="1"/>
    <col min="4" max="17" width="5.07421875" style="90" customWidth="1"/>
    <col min="18" max="255" width="8.61328125" style="90" customWidth="1"/>
  </cols>
  <sheetData>
    <row r="1" spans="1:17" ht="30" customHeight="1" x14ac:dyDescent="0.3">
      <c r="A1" s="91"/>
      <c r="B1" s="92" t="s">
        <v>0</v>
      </c>
      <c r="C1" s="92" t="s">
        <v>78</v>
      </c>
      <c r="D1" s="92" t="s">
        <v>104</v>
      </c>
      <c r="E1" s="92" t="s">
        <v>105</v>
      </c>
      <c r="F1" s="92" t="s">
        <v>106</v>
      </c>
      <c r="G1" s="92" t="s">
        <v>107</v>
      </c>
      <c r="H1" s="92" t="s">
        <v>108</v>
      </c>
      <c r="I1" s="92" t="s">
        <v>109</v>
      </c>
      <c r="J1" s="92" t="s">
        <v>110</v>
      </c>
      <c r="K1" s="92" t="s">
        <v>111</v>
      </c>
      <c r="L1" s="92" t="s">
        <v>112</v>
      </c>
      <c r="M1" s="92" t="s">
        <v>113</v>
      </c>
      <c r="N1" s="92" t="s">
        <v>114</v>
      </c>
      <c r="O1" s="92" t="s">
        <v>115</v>
      </c>
      <c r="P1" s="92" t="s">
        <v>116</v>
      </c>
      <c r="Q1" s="92" t="s">
        <v>85</v>
      </c>
    </row>
    <row r="2" spans="1:17" ht="18.75" customHeight="1" x14ac:dyDescent="0.3">
      <c r="A2" s="93">
        <v>1</v>
      </c>
      <c r="B2" s="93">
        <v>424415</v>
      </c>
      <c r="C2" s="93">
        <f t="shared" ref="C2:C12" si="0">ROUND(SUM(D2:Q2)/13,2)</f>
        <v>9.4600000000000009</v>
      </c>
      <c r="D2" s="94">
        <v>10</v>
      </c>
      <c r="E2" s="94">
        <v>10</v>
      </c>
      <c r="F2" s="94">
        <v>5</v>
      </c>
      <c r="G2" s="94">
        <v>8</v>
      </c>
      <c r="H2" s="94">
        <v>10</v>
      </c>
      <c r="I2" s="94">
        <v>10</v>
      </c>
      <c r="J2" s="94">
        <v>10</v>
      </c>
      <c r="K2" s="94">
        <v>5</v>
      </c>
      <c r="L2" s="94">
        <v>5</v>
      </c>
      <c r="M2" s="94">
        <v>10</v>
      </c>
      <c r="N2" s="94">
        <v>10</v>
      </c>
      <c r="O2" s="94">
        <v>10</v>
      </c>
      <c r="P2" s="94">
        <v>10</v>
      </c>
      <c r="Q2" s="94">
        <v>10</v>
      </c>
    </row>
    <row r="3" spans="1:17" ht="18.75" customHeight="1" x14ac:dyDescent="0.3">
      <c r="A3" s="93">
        <v>2</v>
      </c>
      <c r="B3" s="93">
        <v>424642</v>
      </c>
      <c r="C3" s="93">
        <f t="shared" si="0"/>
        <v>9.6199999999999992</v>
      </c>
      <c r="D3" s="94">
        <v>10</v>
      </c>
      <c r="E3" s="94">
        <v>10</v>
      </c>
      <c r="F3" s="94">
        <v>5</v>
      </c>
      <c r="G3" s="94">
        <v>10</v>
      </c>
      <c r="H3" s="94">
        <v>10</v>
      </c>
      <c r="I3" s="94">
        <v>10</v>
      </c>
      <c r="J3" s="94">
        <v>10</v>
      </c>
      <c r="K3" s="94">
        <v>5</v>
      </c>
      <c r="L3" s="94">
        <v>5</v>
      </c>
      <c r="M3" s="94">
        <v>10</v>
      </c>
      <c r="N3" s="94">
        <v>10</v>
      </c>
      <c r="O3" s="94">
        <v>10</v>
      </c>
      <c r="P3" s="94">
        <v>10</v>
      </c>
      <c r="Q3" s="94">
        <v>10</v>
      </c>
    </row>
    <row r="4" spans="1:17" ht="18.75" customHeight="1" x14ac:dyDescent="0.3">
      <c r="A4" s="93">
        <v>3</v>
      </c>
      <c r="B4" s="93">
        <v>424646</v>
      </c>
      <c r="C4" s="93">
        <f t="shared" si="0"/>
        <v>6</v>
      </c>
      <c r="D4" s="93">
        <v>5</v>
      </c>
      <c r="E4" s="93">
        <v>10</v>
      </c>
      <c r="F4" s="93">
        <v>5</v>
      </c>
      <c r="G4" s="93">
        <v>8</v>
      </c>
      <c r="H4" s="95"/>
      <c r="I4" s="93">
        <v>10</v>
      </c>
      <c r="J4" s="93">
        <v>10</v>
      </c>
      <c r="K4" s="93">
        <v>10</v>
      </c>
      <c r="L4" s="93">
        <v>10</v>
      </c>
      <c r="M4" s="93">
        <v>10</v>
      </c>
      <c r="N4" s="93">
        <v>0</v>
      </c>
      <c r="O4" s="96"/>
      <c r="P4" s="96"/>
      <c r="Q4" s="93"/>
    </row>
    <row r="5" spans="1:17" ht="18.75" customHeight="1" x14ac:dyDescent="0.3">
      <c r="A5" s="93">
        <v>4</v>
      </c>
      <c r="B5" s="93">
        <v>424643</v>
      </c>
      <c r="C5" s="93">
        <f t="shared" si="0"/>
        <v>9.69</v>
      </c>
      <c r="D5" s="94">
        <v>5</v>
      </c>
      <c r="E5" s="94">
        <v>10</v>
      </c>
      <c r="F5" s="94">
        <v>5</v>
      </c>
      <c r="G5" s="94">
        <v>8</v>
      </c>
      <c r="H5" s="94">
        <v>10</v>
      </c>
      <c r="I5" s="94">
        <v>10</v>
      </c>
      <c r="J5" s="94">
        <v>10</v>
      </c>
      <c r="K5" s="94">
        <v>10</v>
      </c>
      <c r="L5" s="94">
        <v>10</v>
      </c>
      <c r="M5" s="94">
        <v>10</v>
      </c>
      <c r="N5" s="94">
        <v>10</v>
      </c>
      <c r="O5" s="94">
        <v>10</v>
      </c>
      <c r="P5" s="94">
        <v>8</v>
      </c>
      <c r="Q5" s="94">
        <v>10</v>
      </c>
    </row>
    <row r="6" spans="1:17" ht="18.75" customHeight="1" x14ac:dyDescent="0.3">
      <c r="A6" s="93">
        <v>5</v>
      </c>
      <c r="B6" s="93">
        <v>313542</v>
      </c>
      <c r="C6" s="93">
        <f t="shared" si="0"/>
        <v>6.77</v>
      </c>
      <c r="D6" s="93">
        <v>5</v>
      </c>
      <c r="E6" s="93">
        <v>10</v>
      </c>
      <c r="F6" s="93">
        <v>10</v>
      </c>
      <c r="G6" s="93">
        <v>8</v>
      </c>
      <c r="H6" s="93">
        <v>10</v>
      </c>
      <c r="I6" s="93">
        <v>8</v>
      </c>
      <c r="J6" s="93">
        <v>8</v>
      </c>
      <c r="K6" s="93">
        <v>5</v>
      </c>
      <c r="L6" s="93">
        <v>5</v>
      </c>
      <c r="M6" s="93">
        <v>10</v>
      </c>
      <c r="N6" s="93">
        <v>9</v>
      </c>
      <c r="O6" s="93">
        <v>0</v>
      </c>
      <c r="P6" s="93">
        <v>0</v>
      </c>
      <c r="Q6" s="93"/>
    </row>
    <row r="7" spans="1:17" ht="18.75" customHeight="1" x14ac:dyDescent="0.3">
      <c r="A7" s="93">
        <v>6</v>
      </c>
      <c r="B7" s="93">
        <v>280236</v>
      </c>
      <c r="C7" s="93">
        <f t="shared" si="0"/>
        <v>9.23</v>
      </c>
      <c r="D7" s="93">
        <v>10</v>
      </c>
      <c r="E7" s="93">
        <v>10</v>
      </c>
      <c r="F7" s="93">
        <v>10</v>
      </c>
      <c r="G7" s="93">
        <v>9</v>
      </c>
      <c r="H7" s="93">
        <v>10</v>
      </c>
      <c r="I7" s="93">
        <v>10</v>
      </c>
      <c r="J7" s="93">
        <v>10</v>
      </c>
      <c r="K7" s="93">
        <v>10</v>
      </c>
      <c r="L7" s="93">
        <v>5</v>
      </c>
      <c r="M7" s="93">
        <v>10</v>
      </c>
      <c r="N7" s="93">
        <v>10</v>
      </c>
      <c r="O7" s="93">
        <v>8</v>
      </c>
      <c r="P7" s="93">
        <v>8</v>
      </c>
      <c r="Q7" s="93"/>
    </row>
    <row r="8" spans="1:17" ht="18.75" customHeight="1" x14ac:dyDescent="0.3">
      <c r="A8" s="93">
        <v>7</v>
      </c>
      <c r="B8" s="93">
        <v>415121</v>
      </c>
      <c r="C8" s="93">
        <f t="shared" si="0"/>
        <v>9.69</v>
      </c>
      <c r="D8" s="93">
        <v>8</v>
      </c>
      <c r="E8" s="93">
        <v>10</v>
      </c>
      <c r="F8" s="93">
        <v>10</v>
      </c>
      <c r="G8" s="93">
        <v>10</v>
      </c>
      <c r="H8" s="93">
        <v>10</v>
      </c>
      <c r="I8" s="93">
        <v>10</v>
      </c>
      <c r="J8" s="93">
        <v>10</v>
      </c>
      <c r="K8" s="93">
        <v>10</v>
      </c>
      <c r="L8" s="93">
        <v>10</v>
      </c>
      <c r="M8" s="93">
        <v>10</v>
      </c>
      <c r="N8" s="93">
        <v>10</v>
      </c>
      <c r="O8" s="93">
        <v>8</v>
      </c>
      <c r="P8" s="93">
        <v>10</v>
      </c>
      <c r="Q8" s="93"/>
    </row>
    <row r="9" spans="1:17" ht="18.75" customHeight="1" x14ac:dyDescent="0.3">
      <c r="A9" s="93">
        <v>8</v>
      </c>
      <c r="B9" s="93">
        <v>380027</v>
      </c>
      <c r="C9" s="93">
        <f t="shared" si="0"/>
        <v>8.77</v>
      </c>
      <c r="D9" s="93">
        <v>10</v>
      </c>
      <c r="E9" s="93">
        <v>10</v>
      </c>
      <c r="F9" s="93">
        <v>5</v>
      </c>
      <c r="G9" s="93">
        <v>7</v>
      </c>
      <c r="H9" s="93">
        <v>10</v>
      </c>
      <c r="I9" s="93">
        <v>8</v>
      </c>
      <c r="J9" s="93">
        <v>8</v>
      </c>
      <c r="K9" s="93">
        <v>5</v>
      </c>
      <c r="L9" s="93">
        <v>5</v>
      </c>
      <c r="M9" s="93">
        <v>10</v>
      </c>
      <c r="N9" s="93">
        <v>10</v>
      </c>
      <c r="O9" s="93">
        <v>8</v>
      </c>
      <c r="P9" s="93">
        <v>8</v>
      </c>
      <c r="Q9" s="93">
        <v>10</v>
      </c>
    </row>
    <row r="10" spans="1:17" ht="18.75" customHeight="1" x14ac:dyDescent="0.3">
      <c r="A10" s="93">
        <v>9</v>
      </c>
      <c r="B10" s="93">
        <v>424661</v>
      </c>
      <c r="C10" s="93">
        <f t="shared" si="0"/>
        <v>9.5399999999999991</v>
      </c>
      <c r="D10" s="93">
        <v>10</v>
      </c>
      <c r="E10" s="93">
        <v>10</v>
      </c>
      <c r="F10" s="93">
        <v>5</v>
      </c>
      <c r="G10" s="93">
        <v>10</v>
      </c>
      <c r="H10" s="93">
        <v>9</v>
      </c>
      <c r="I10" s="93">
        <v>10</v>
      </c>
      <c r="J10" s="93">
        <v>10</v>
      </c>
      <c r="K10" s="93">
        <v>10</v>
      </c>
      <c r="L10" s="93">
        <v>10</v>
      </c>
      <c r="M10" s="93">
        <v>10</v>
      </c>
      <c r="N10" s="93">
        <v>10</v>
      </c>
      <c r="O10" s="93">
        <v>10</v>
      </c>
      <c r="P10" s="93">
        <v>10</v>
      </c>
      <c r="Q10" s="93"/>
    </row>
    <row r="11" spans="1:17" ht="18.75" customHeight="1" x14ac:dyDescent="0.3">
      <c r="A11" s="93">
        <v>10</v>
      </c>
      <c r="B11" s="93">
        <v>424638</v>
      </c>
      <c r="C11" s="93">
        <f t="shared" si="0"/>
        <v>8.85</v>
      </c>
      <c r="D11" s="93">
        <v>10</v>
      </c>
      <c r="E11" s="93">
        <v>10</v>
      </c>
      <c r="F11" s="93">
        <v>5</v>
      </c>
      <c r="G11" s="93">
        <v>10</v>
      </c>
      <c r="H11" s="93">
        <v>10</v>
      </c>
      <c r="I11" s="93">
        <v>10</v>
      </c>
      <c r="J11" s="93">
        <v>10</v>
      </c>
      <c r="K11" s="93">
        <v>5</v>
      </c>
      <c r="L11" s="93">
        <v>5</v>
      </c>
      <c r="M11" s="93">
        <v>10</v>
      </c>
      <c r="N11" s="93">
        <v>10</v>
      </c>
      <c r="O11" s="93">
        <v>10</v>
      </c>
      <c r="P11" s="93">
        <v>10</v>
      </c>
      <c r="Q11" s="93"/>
    </row>
    <row r="12" spans="1:17" ht="18.75" customHeight="1" x14ac:dyDescent="0.3">
      <c r="A12" s="93">
        <v>11</v>
      </c>
      <c r="B12" s="93">
        <v>424660</v>
      </c>
      <c r="C12" s="93">
        <f t="shared" si="0"/>
        <v>10.23</v>
      </c>
      <c r="D12" s="94">
        <v>10</v>
      </c>
      <c r="E12" s="94">
        <v>10</v>
      </c>
      <c r="F12" s="94">
        <v>5</v>
      </c>
      <c r="G12" s="94">
        <v>8</v>
      </c>
      <c r="H12" s="94">
        <v>10</v>
      </c>
      <c r="I12" s="94">
        <v>10</v>
      </c>
      <c r="J12" s="94">
        <v>10</v>
      </c>
      <c r="K12" s="94">
        <v>10</v>
      </c>
      <c r="L12" s="94">
        <v>10</v>
      </c>
      <c r="M12" s="94">
        <v>10</v>
      </c>
      <c r="N12" s="94">
        <v>10</v>
      </c>
      <c r="O12" s="94">
        <v>10</v>
      </c>
      <c r="P12" s="94">
        <v>10</v>
      </c>
      <c r="Q12" s="94">
        <v>10</v>
      </c>
    </row>
    <row r="13" spans="1:17" ht="18.75" customHeight="1" x14ac:dyDescent="0.3">
      <c r="A13" s="93">
        <v>12</v>
      </c>
      <c r="B13" s="93">
        <v>424639</v>
      </c>
      <c r="C13" s="97">
        <v>7.08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7" ht="18.75" customHeight="1" x14ac:dyDescent="0.3">
      <c r="A14" s="93">
        <v>13</v>
      </c>
      <c r="B14" s="93">
        <v>424653</v>
      </c>
      <c r="C14" s="93">
        <f>ROUND(SUM(D14:Q14)/13,2)</f>
        <v>9.6199999999999992</v>
      </c>
      <c r="D14" s="93">
        <v>10</v>
      </c>
      <c r="E14" s="93">
        <v>10</v>
      </c>
      <c r="F14" s="93">
        <v>5</v>
      </c>
      <c r="G14" s="93">
        <v>10</v>
      </c>
      <c r="H14" s="93">
        <v>10</v>
      </c>
      <c r="I14" s="93">
        <v>10</v>
      </c>
      <c r="J14" s="93">
        <v>10</v>
      </c>
      <c r="K14" s="93">
        <v>10</v>
      </c>
      <c r="L14" s="93">
        <v>10</v>
      </c>
      <c r="M14" s="93">
        <v>10</v>
      </c>
      <c r="N14" s="93">
        <v>10</v>
      </c>
      <c r="O14" s="93">
        <v>10</v>
      </c>
      <c r="P14" s="93">
        <v>10</v>
      </c>
      <c r="Q14" s="93"/>
    </row>
    <row r="15" spans="1:17" ht="18.75" customHeight="1" x14ac:dyDescent="0.3">
      <c r="A15" s="93">
        <v>14</v>
      </c>
      <c r="B15" s="93">
        <v>311640</v>
      </c>
      <c r="C15" s="93">
        <f>ROUND(SUM(D15:Q15)/13,2)</f>
        <v>10.08</v>
      </c>
      <c r="D15" s="93">
        <v>10</v>
      </c>
      <c r="E15" s="93">
        <v>10</v>
      </c>
      <c r="F15" s="93">
        <v>5</v>
      </c>
      <c r="G15" s="93">
        <v>8</v>
      </c>
      <c r="H15" s="93">
        <v>10</v>
      </c>
      <c r="I15" s="93">
        <v>10</v>
      </c>
      <c r="J15" s="93">
        <v>10</v>
      </c>
      <c r="K15" s="93">
        <v>10</v>
      </c>
      <c r="L15" s="93">
        <v>10</v>
      </c>
      <c r="M15" s="93">
        <v>10</v>
      </c>
      <c r="N15" s="93">
        <v>10</v>
      </c>
      <c r="O15" s="93">
        <v>8</v>
      </c>
      <c r="P15" s="93">
        <v>10</v>
      </c>
      <c r="Q15" s="93">
        <v>10</v>
      </c>
    </row>
    <row r="16" spans="1:17" ht="18.75" customHeight="1" x14ac:dyDescent="0.3">
      <c r="A16" s="93">
        <v>15</v>
      </c>
      <c r="B16" s="93">
        <v>424641</v>
      </c>
      <c r="C16" s="93">
        <f>ROUND(SUM(D16:Q16)/13,2)</f>
        <v>9</v>
      </c>
      <c r="D16" s="93">
        <v>10</v>
      </c>
      <c r="E16" s="93">
        <v>10</v>
      </c>
      <c r="F16" s="93">
        <v>5</v>
      </c>
      <c r="G16" s="93">
        <v>10</v>
      </c>
      <c r="H16" s="93">
        <v>10</v>
      </c>
      <c r="I16" s="93">
        <v>10</v>
      </c>
      <c r="J16" s="93">
        <v>10</v>
      </c>
      <c r="K16" s="93">
        <v>10</v>
      </c>
      <c r="L16" s="93">
        <v>10</v>
      </c>
      <c r="M16" s="93">
        <v>10</v>
      </c>
      <c r="N16" s="93">
        <v>4</v>
      </c>
      <c r="O16" s="93">
        <v>10</v>
      </c>
      <c r="P16" s="93">
        <v>8</v>
      </c>
      <c r="Q16" s="93"/>
    </row>
    <row r="17" spans="1:17" ht="18.75" customHeight="1" x14ac:dyDescent="0.3">
      <c r="A17" s="93">
        <v>16</v>
      </c>
      <c r="B17" s="93">
        <v>424622</v>
      </c>
      <c r="C17" s="93">
        <f>ROUND(SUM(D17:N17,P17)/13,2)</f>
        <v>7.23</v>
      </c>
      <c r="D17" s="93">
        <v>10</v>
      </c>
      <c r="E17" s="93">
        <v>10</v>
      </c>
      <c r="F17" s="93">
        <v>5</v>
      </c>
      <c r="G17" s="93">
        <v>8</v>
      </c>
      <c r="H17" s="93">
        <v>10</v>
      </c>
      <c r="I17" s="93">
        <v>8</v>
      </c>
      <c r="J17" s="93">
        <v>8</v>
      </c>
      <c r="K17" s="93">
        <v>5</v>
      </c>
      <c r="L17" s="93">
        <v>10</v>
      </c>
      <c r="M17" s="93">
        <v>10</v>
      </c>
      <c r="N17" s="93">
        <v>5</v>
      </c>
      <c r="O17" s="99">
        <v>3</v>
      </c>
      <c r="P17" s="93">
        <v>5</v>
      </c>
      <c r="Q17" s="93"/>
    </row>
    <row r="18" spans="1:17" ht="18.75" customHeight="1" x14ac:dyDescent="0.3">
      <c r="A18" s="93">
        <v>17</v>
      </c>
      <c r="B18" s="93">
        <v>424649</v>
      </c>
      <c r="C18" s="93">
        <f>ROUND(SUM(D18:Q18)/13,2)</f>
        <v>9.77</v>
      </c>
      <c r="D18" s="94">
        <v>5</v>
      </c>
      <c r="E18" s="94">
        <v>10</v>
      </c>
      <c r="F18" s="94">
        <v>10</v>
      </c>
      <c r="G18" s="94">
        <v>10</v>
      </c>
      <c r="H18" s="94">
        <v>2</v>
      </c>
      <c r="I18" s="94">
        <v>10</v>
      </c>
      <c r="J18" s="94">
        <v>10</v>
      </c>
      <c r="K18" s="94">
        <v>10</v>
      </c>
      <c r="L18" s="94">
        <v>10</v>
      </c>
      <c r="M18" s="94">
        <v>10</v>
      </c>
      <c r="N18" s="94">
        <v>10</v>
      </c>
      <c r="O18" s="94">
        <v>10</v>
      </c>
      <c r="P18" s="94">
        <v>10</v>
      </c>
      <c r="Q18" s="94">
        <v>10</v>
      </c>
    </row>
    <row r="19" spans="1:17" ht="18.75" customHeight="1" x14ac:dyDescent="0.3">
      <c r="A19" s="93">
        <v>18</v>
      </c>
      <c r="B19" s="93">
        <v>424656</v>
      </c>
      <c r="C19" s="99">
        <v>0</v>
      </c>
      <c r="D19" s="99">
        <v>10</v>
      </c>
      <c r="E19" s="99">
        <v>10</v>
      </c>
      <c r="F19" s="99">
        <v>5</v>
      </c>
      <c r="G19" s="99">
        <v>0</v>
      </c>
      <c r="H19" s="99">
        <v>7</v>
      </c>
      <c r="I19" s="99">
        <v>0</v>
      </c>
      <c r="J19" s="99">
        <v>0</v>
      </c>
      <c r="K19" s="99">
        <v>5</v>
      </c>
      <c r="L19" s="99">
        <v>5</v>
      </c>
      <c r="M19" s="99">
        <v>10</v>
      </c>
      <c r="N19" s="99">
        <v>10</v>
      </c>
      <c r="O19" s="99">
        <v>0</v>
      </c>
      <c r="P19" s="99">
        <v>0</v>
      </c>
      <c r="Q19" s="93"/>
    </row>
    <row r="20" spans="1:17" ht="18.75" customHeight="1" x14ac:dyDescent="0.3">
      <c r="A20" s="93">
        <v>19</v>
      </c>
      <c r="B20" s="93">
        <v>424621</v>
      </c>
      <c r="C20" s="93">
        <f>ROUND(SUM(D20:Q20)/13,2)</f>
        <v>8.69</v>
      </c>
      <c r="D20" s="93">
        <v>5</v>
      </c>
      <c r="E20" s="93">
        <v>10</v>
      </c>
      <c r="F20" s="93">
        <v>9</v>
      </c>
      <c r="G20" s="93">
        <v>7</v>
      </c>
      <c r="H20" s="93">
        <v>10</v>
      </c>
      <c r="I20" s="93">
        <v>10</v>
      </c>
      <c r="J20" s="93">
        <v>10</v>
      </c>
      <c r="K20" s="93">
        <v>8</v>
      </c>
      <c r="L20" s="93">
        <v>8</v>
      </c>
      <c r="M20" s="93">
        <v>10</v>
      </c>
      <c r="N20" s="93">
        <v>8</v>
      </c>
      <c r="O20" s="93">
        <v>9</v>
      </c>
      <c r="P20" s="93">
        <v>9</v>
      </c>
      <c r="Q20" s="93"/>
    </row>
    <row r="21" spans="1:17" ht="18.75" customHeight="1" x14ac:dyDescent="0.3">
      <c r="A21" s="93">
        <v>20</v>
      </c>
      <c r="B21" s="93">
        <v>312734</v>
      </c>
      <c r="C21" s="93">
        <f>ROUND(SUM(D21:Q21)/13,2)</f>
        <v>4.62</v>
      </c>
      <c r="D21" s="93">
        <v>5</v>
      </c>
      <c r="E21" s="93">
        <v>5</v>
      </c>
      <c r="F21" s="93">
        <v>5</v>
      </c>
      <c r="G21" s="93">
        <v>5</v>
      </c>
      <c r="H21" s="93">
        <v>0</v>
      </c>
      <c r="I21" s="93">
        <v>5</v>
      </c>
      <c r="J21" s="93">
        <v>5</v>
      </c>
      <c r="K21" s="93">
        <v>5</v>
      </c>
      <c r="L21" s="93">
        <v>5</v>
      </c>
      <c r="M21" s="93">
        <v>10</v>
      </c>
      <c r="N21" s="93">
        <v>10</v>
      </c>
      <c r="O21" s="93">
        <v>0</v>
      </c>
      <c r="P21" s="93">
        <v>0</v>
      </c>
      <c r="Q21" s="93"/>
    </row>
    <row r="22" spans="1:17" ht="18.75" customHeight="1" x14ac:dyDescent="0.3">
      <c r="A22" s="93">
        <v>21</v>
      </c>
      <c r="B22" s="93">
        <v>255300</v>
      </c>
      <c r="C22" s="93">
        <f>ROUND(SUM(D22:Q22)/13,2)</f>
        <v>10.46</v>
      </c>
      <c r="D22" s="93">
        <v>8</v>
      </c>
      <c r="E22" s="93">
        <v>10</v>
      </c>
      <c r="F22" s="93">
        <v>10</v>
      </c>
      <c r="G22" s="93">
        <v>10</v>
      </c>
      <c r="H22" s="93">
        <v>10</v>
      </c>
      <c r="I22" s="93">
        <v>10</v>
      </c>
      <c r="J22" s="93">
        <v>10</v>
      </c>
      <c r="K22" s="93">
        <v>10</v>
      </c>
      <c r="L22" s="93">
        <v>10</v>
      </c>
      <c r="M22" s="93">
        <v>10</v>
      </c>
      <c r="N22" s="93">
        <v>10</v>
      </c>
      <c r="O22" s="93">
        <v>8</v>
      </c>
      <c r="P22" s="93">
        <v>10</v>
      </c>
      <c r="Q22" s="93">
        <v>10</v>
      </c>
    </row>
    <row r="23" spans="1:17" ht="18.75" customHeight="1" x14ac:dyDescent="0.3">
      <c r="A23" s="93">
        <v>22</v>
      </c>
      <c r="B23" s="93">
        <v>313290</v>
      </c>
      <c r="C23" s="93">
        <f>ROUND(SUM(D23:Q23)/13,2)</f>
        <v>6.69</v>
      </c>
      <c r="D23" s="93">
        <v>5</v>
      </c>
      <c r="E23" s="93">
        <v>10</v>
      </c>
      <c r="F23" s="93">
        <v>5</v>
      </c>
      <c r="G23" s="93">
        <v>8</v>
      </c>
      <c r="H23" s="93">
        <v>10</v>
      </c>
      <c r="I23" s="93">
        <v>8</v>
      </c>
      <c r="J23" s="93">
        <v>8</v>
      </c>
      <c r="K23" s="93">
        <v>5</v>
      </c>
      <c r="L23" s="93">
        <v>5</v>
      </c>
      <c r="M23" s="93">
        <v>10</v>
      </c>
      <c r="N23" s="93">
        <v>5</v>
      </c>
      <c r="O23" s="93">
        <v>8</v>
      </c>
      <c r="P23" s="93">
        <v>0</v>
      </c>
      <c r="Q23" s="93"/>
    </row>
    <row r="24" spans="1:17" ht="18.75" customHeight="1" x14ac:dyDescent="0.3">
      <c r="A24" s="93">
        <v>23</v>
      </c>
      <c r="B24" s="93">
        <v>311911</v>
      </c>
      <c r="C24" s="97">
        <v>10.23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ht="18.75" customHeight="1" x14ac:dyDescent="0.3">
      <c r="A25" s="93">
        <v>24</v>
      </c>
      <c r="B25" s="93">
        <v>312523</v>
      </c>
      <c r="C25" s="93">
        <f>ROUND(SUM(D25:Q25)/13,2)</f>
        <v>6.62</v>
      </c>
      <c r="D25" s="94">
        <v>10</v>
      </c>
      <c r="E25" s="94">
        <v>10</v>
      </c>
      <c r="F25" s="94">
        <v>5</v>
      </c>
      <c r="G25" s="94">
        <v>7</v>
      </c>
      <c r="H25" s="94">
        <v>5</v>
      </c>
      <c r="I25" s="94">
        <v>8</v>
      </c>
      <c r="J25" s="94">
        <v>8</v>
      </c>
      <c r="K25" s="94">
        <v>10</v>
      </c>
      <c r="L25" s="94">
        <v>5</v>
      </c>
      <c r="M25" s="94">
        <v>10</v>
      </c>
      <c r="N25" s="94">
        <v>5</v>
      </c>
      <c r="O25" s="94">
        <v>3</v>
      </c>
      <c r="P25" s="94">
        <v>0</v>
      </c>
      <c r="Q25" s="93"/>
    </row>
    <row r="26" spans="1:17" ht="18.75" customHeight="1" x14ac:dyDescent="0.3">
      <c r="A26" s="93">
        <v>25</v>
      </c>
      <c r="B26" s="93">
        <v>312695</v>
      </c>
      <c r="C26" s="93">
        <f>ROUND(SUM(D26:Q26)/13,2)</f>
        <v>7.62</v>
      </c>
      <c r="D26" s="93">
        <v>5</v>
      </c>
      <c r="E26" s="93">
        <v>10</v>
      </c>
      <c r="F26" s="93">
        <v>5</v>
      </c>
      <c r="G26" s="93">
        <v>8</v>
      </c>
      <c r="H26" s="93">
        <v>10</v>
      </c>
      <c r="I26" s="93">
        <v>8</v>
      </c>
      <c r="J26" s="93">
        <v>8</v>
      </c>
      <c r="K26" s="93">
        <v>8</v>
      </c>
      <c r="L26" s="93">
        <v>7</v>
      </c>
      <c r="M26" s="93">
        <v>10</v>
      </c>
      <c r="N26" s="93">
        <v>4</v>
      </c>
      <c r="O26" s="93">
        <v>8</v>
      </c>
      <c r="P26" s="93">
        <v>8</v>
      </c>
      <c r="Q26" s="93"/>
    </row>
    <row r="27" spans="1:17" ht="18.75" customHeight="1" x14ac:dyDescent="0.3">
      <c r="A27" s="93">
        <v>26</v>
      </c>
      <c r="B27" s="93">
        <v>424630</v>
      </c>
      <c r="C27" s="93">
        <f>ROUND(SUM(D27:Q27)/13,2)</f>
        <v>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3"/>
    </row>
    <row r="28" spans="1:17" ht="18.75" customHeight="1" x14ac:dyDescent="0.3">
      <c r="A28" s="93">
        <v>27</v>
      </c>
      <c r="B28" s="93">
        <v>424637</v>
      </c>
      <c r="C28" s="93">
        <f>ROUND(SUM(D28:G28,I28:M28,Q28)/13,2)</f>
        <v>5.15</v>
      </c>
      <c r="D28" s="93">
        <v>3</v>
      </c>
      <c r="E28" s="93">
        <v>10</v>
      </c>
      <c r="F28" s="93">
        <v>5</v>
      </c>
      <c r="G28" s="93">
        <v>8</v>
      </c>
      <c r="H28" s="99">
        <v>0</v>
      </c>
      <c r="I28" s="93">
        <v>8</v>
      </c>
      <c r="J28" s="93">
        <v>8</v>
      </c>
      <c r="K28" s="93">
        <v>5</v>
      </c>
      <c r="L28" s="93">
        <v>10</v>
      </c>
      <c r="M28" s="93">
        <v>10</v>
      </c>
      <c r="N28" s="99">
        <v>8</v>
      </c>
      <c r="O28" s="99">
        <v>8</v>
      </c>
      <c r="P28" s="99">
        <v>8</v>
      </c>
      <c r="Q28" s="93"/>
    </row>
    <row r="29" spans="1:17" ht="18.75" customHeight="1" x14ac:dyDescent="0.3">
      <c r="A29" s="93">
        <v>28</v>
      </c>
      <c r="B29" s="93">
        <v>312637</v>
      </c>
      <c r="C29" s="93">
        <f t="shared" ref="C29:C35" si="1">ROUND(SUM(D29:Q29)/13,2)</f>
        <v>8.31</v>
      </c>
      <c r="D29" s="93">
        <v>10</v>
      </c>
      <c r="E29" s="93">
        <v>10</v>
      </c>
      <c r="F29" s="93">
        <v>5</v>
      </c>
      <c r="G29" s="93">
        <v>8</v>
      </c>
      <c r="H29" s="93">
        <v>7</v>
      </c>
      <c r="I29" s="93">
        <v>0</v>
      </c>
      <c r="J29" s="93">
        <v>0</v>
      </c>
      <c r="K29" s="93">
        <v>10</v>
      </c>
      <c r="L29" s="93">
        <v>10</v>
      </c>
      <c r="M29" s="93">
        <v>10</v>
      </c>
      <c r="N29" s="93">
        <v>10</v>
      </c>
      <c r="O29" s="93">
        <v>8</v>
      </c>
      <c r="P29" s="93">
        <v>10</v>
      </c>
      <c r="Q29" s="93">
        <v>10</v>
      </c>
    </row>
    <row r="30" spans="1:17" ht="18.75" customHeight="1" x14ac:dyDescent="0.3">
      <c r="A30" s="93">
        <v>29</v>
      </c>
      <c r="B30" s="93">
        <v>424634</v>
      </c>
      <c r="C30" s="93">
        <f t="shared" si="1"/>
        <v>8.3800000000000008</v>
      </c>
      <c r="D30" s="93">
        <v>5</v>
      </c>
      <c r="E30" s="93">
        <v>10</v>
      </c>
      <c r="F30" s="93">
        <v>5</v>
      </c>
      <c r="G30" s="93">
        <v>8</v>
      </c>
      <c r="H30" s="93">
        <v>10</v>
      </c>
      <c r="I30" s="93">
        <v>10</v>
      </c>
      <c r="J30" s="93">
        <v>10</v>
      </c>
      <c r="K30" s="93">
        <v>5</v>
      </c>
      <c r="L30" s="93">
        <v>10</v>
      </c>
      <c r="M30" s="93">
        <v>10</v>
      </c>
      <c r="N30" s="93">
        <v>10</v>
      </c>
      <c r="O30" s="93">
        <v>8</v>
      </c>
      <c r="P30" s="93">
        <v>8</v>
      </c>
      <c r="Q30" s="93"/>
    </row>
    <row r="31" spans="1:17" ht="18.75" customHeight="1" x14ac:dyDescent="0.3">
      <c r="A31" s="93">
        <v>30</v>
      </c>
      <c r="B31" s="93">
        <v>424655</v>
      </c>
      <c r="C31" s="93">
        <f t="shared" si="1"/>
        <v>9.4600000000000009</v>
      </c>
      <c r="D31" s="93">
        <v>10</v>
      </c>
      <c r="E31" s="93">
        <v>10</v>
      </c>
      <c r="F31" s="93">
        <v>5</v>
      </c>
      <c r="G31" s="93">
        <v>10</v>
      </c>
      <c r="H31" s="93">
        <v>10</v>
      </c>
      <c r="I31" s="93">
        <v>10</v>
      </c>
      <c r="J31" s="93">
        <v>10</v>
      </c>
      <c r="K31" s="93">
        <v>10</v>
      </c>
      <c r="L31" s="93">
        <v>10</v>
      </c>
      <c r="M31" s="93">
        <v>10</v>
      </c>
      <c r="N31" s="93">
        <v>8</v>
      </c>
      <c r="O31" s="93">
        <v>10</v>
      </c>
      <c r="P31" s="93">
        <v>10</v>
      </c>
      <c r="Q31" s="93"/>
    </row>
    <row r="32" spans="1:17" ht="18.75" customHeight="1" x14ac:dyDescent="0.3">
      <c r="A32" s="93">
        <v>31</v>
      </c>
      <c r="B32" s="93">
        <v>424659</v>
      </c>
      <c r="C32" s="93">
        <f t="shared" si="1"/>
        <v>9.4600000000000009</v>
      </c>
      <c r="D32" s="94">
        <v>10</v>
      </c>
      <c r="E32" s="94">
        <v>10</v>
      </c>
      <c r="F32" s="94">
        <v>10</v>
      </c>
      <c r="G32" s="94">
        <v>10</v>
      </c>
      <c r="H32" s="94">
        <v>10</v>
      </c>
      <c r="I32" s="94">
        <v>10</v>
      </c>
      <c r="J32" s="94">
        <v>10</v>
      </c>
      <c r="K32" s="94">
        <v>8</v>
      </c>
      <c r="L32" s="94">
        <v>5</v>
      </c>
      <c r="M32" s="94">
        <v>10</v>
      </c>
      <c r="N32" s="94">
        <v>10</v>
      </c>
      <c r="O32" s="94">
        <v>10</v>
      </c>
      <c r="P32" s="94">
        <v>10</v>
      </c>
      <c r="Q32" s="94"/>
    </row>
    <row r="33" spans="1:17" ht="18.75" customHeight="1" x14ac:dyDescent="0.3">
      <c r="A33" s="93">
        <v>32</v>
      </c>
      <c r="B33" s="93">
        <v>255010</v>
      </c>
      <c r="C33" s="93">
        <f t="shared" si="1"/>
        <v>8.08</v>
      </c>
      <c r="D33" s="93">
        <v>5</v>
      </c>
      <c r="E33" s="93">
        <v>10</v>
      </c>
      <c r="F33" s="93">
        <v>10</v>
      </c>
      <c r="G33" s="93">
        <v>10</v>
      </c>
      <c r="H33" s="93">
        <v>10</v>
      </c>
      <c r="I33" s="93">
        <v>8</v>
      </c>
      <c r="J33" s="93">
        <v>8</v>
      </c>
      <c r="K33" s="93">
        <v>5</v>
      </c>
      <c r="L33" s="93">
        <v>5</v>
      </c>
      <c r="M33" s="93">
        <v>10</v>
      </c>
      <c r="N33" s="93">
        <v>10</v>
      </c>
      <c r="O33" s="93">
        <v>7</v>
      </c>
      <c r="P33" s="93">
        <v>7</v>
      </c>
      <c r="Q33" s="93"/>
    </row>
    <row r="34" spans="1:17" ht="18.75" customHeight="1" x14ac:dyDescent="0.3">
      <c r="A34" s="93">
        <v>33</v>
      </c>
      <c r="B34" s="93">
        <v>424658</v>
      </c>
      <c r="C34" s="93">
        <f t="shared" si="1"/>
        <v>9.5399999999999991</v>
      </c>
      <c r="D34" s="93">
        <v>10</v>
      </c>
      <c r="E34" s="93">
        <v>10</v>
      </c>
      <c r="F34" s="93">
        <v>10</v>
      </c>
      <c r="G34" s="93">
        <v>8</v>
      </c>
      <c r="H34" s="93">
        <v>5</v>
      </c>
      <c r="I34" s="93">
        <v>10</v>
      </c>
      <c r="J34" s="93">
        <v>10</v>
      </c>
      <c r="K34" s="93">
        <v>5</v>
      </c>
      <c r="L34" s="93">
        <v>10</v>
      </c>
      <c r="M34" s="93">
        <v>10</v>
      </c>
      <c r="N34" s="93">
        <v>10</v>
      </c>
      <c r="O34" s="93">
        <v>8</v>
      </c>
      <c r="P34" s="93">
        <v>8</v>
      </c>
      <c r="Q34" s="93">
        <v>10</v>
      </c>
    </row>
    <row r="35" spans="1:17" ht="18.75" customHeight="1" x14ac:dyDescent="0.3">
      <c r="A35" s="93">
        <v>34</v>
      </c>
      <c r="B35" s="93">
        <v>424647</v>
      </c>
      <c r="C35" s="93">
        <f t="shared" si="1"/>
        <v>8.6199999999999992</v>
      </c>
      <c r="D35" s="93">
        <v>5</v>
      </c>
      <c r="E35" s="93">
        <v>10</v>
      </c>
      <c r="F35" s="93">
        <v>5</v>
      </c>
      <c r="G35" s="93">
        <v>10</v>
      </c>
      <c r="H35" s="93">
        <v>10</v>
      </c>
      <c r="I35" s="93">
        <v>8</v>
      </c>
      <c r="J35" s="93">
        <v>8</v>
      </c>
      <c r="K35" s="93">
        <v>10</v>
      </c>
      <c r="L35" s="93">
        <v>10</v>
      </c>
      <c r="M35" s="93">
        <v>10</v>
      </c>
      <c r="N35" s="93">
        <v>10</v>
      </c>
      <c r="O35" s="93">
        <v>8</v>
      </c>
      <c r="P35" s="93">
        <v>8</v>
      </c>
      <c r="Q35" s="93"/>
    </row>
    <row r="36" spans="1:17" ht="18.75" customHeight="1" x14ac:dyDescent="0.3">
      <c r="A36" s="93">
        <v>35</v>
      </c>
      <c r="B36" s="93">
        <v>343515</v>
      </c>
      <c r="C36" s="93">
        <f>ROUND(SUM(D36:N36,Q36)/13,2)</f>
        <v>7.62</v>
      </c>
      <c r="D36" s="93">
        <v>10</v>
      </c>
      <c r="E36" s="93">
        <v>10</v>
      </c>
      <c r="F36" s="93">
        <v>5</v>
      </c>
      <c r="G36" s="93">
        <v>8</v>
      </c>
      <c r="H36" s="93">
        <v>10</v>
      </c>
      <c r="I36" s="93">
        <v>8</v>
      </c>
      <c r="J36" s="93">
        <v>8</v>
      </c>
      <c r="K36" s="93">
        <v>5</v>
      </c>
      <c r="L36" s="93">
        <v>5</v>
      </c>
      <c r="M36" s="93">
        <v>10</v>
      </c>
      <c r="N36" s="93">
        <v>10</v>
      </c>
      <c r="O36" s="99">
        <v>2</v>
      </c>
      <c r="P36" s="99">
        <v>2</v>
      </c>
      <c r="Q36" s="93">
        <v>10</v>
      </c>
    </row>
    <row r="37" spans="1:17" ht="18.75" customHeight="1" x14ac:dyDescent="0.3">
      <c r="A37" s="93">
        <v>36</v>
      </c>
      <c r="B37" s="93">
        <v>433931</v>
      </c>
      <c r="C37" s="93">
        <f>ROUND(SUM(D37:Q37)/13,2)</f>
        <v>9.85</v>
      </c>
      <c r="D37" s="94">
        <v>10</v>
      </c>
      <c r="E37" s="94">
        <v>10</v>
      </c>
      <c r="F37" s="94">
        <v>10</v>
      </c>
      <c r="G37" s="94">
        <v>8</v>
      </c>
      <c r="H37" s="94">
        <v>10</v>
      </c>
      <c r="I37" s="94">
        <v>10</v>
      </c>
      <c r="J37" s="94">
        <v>10</v>
      </c>
      <c r="K37" s="94">
        <v>10</v>
      </c>
      <c r="L37" s="94">
        <v>10</v>
      </c>
      <c r="M37" s="94">
        <v>10</v>
      </c>
      <c r="N37" s="94">
        <v>10</v>
      </c>
      <c r="O37" s="94">
        <v>5</v>
      </c>
      <c r="P37" s="94">
        <v>5</v>
      </c>
      <c r="Q37" s="94">
        <v>10</v>
      </c>
    </row>
    <row r="38" spans="1:17" ht="18.75" customHeight="1" x14ac:dyDescent="0.3">
      <c r="A38" s="93">
        <v>37</v>
      </c>
      <c r="B38" s="93"/>
      <c r="C38" s="93">
        <f>ROUND(SUM(D38:Q38)/13,2)</f>
        <v>6.92</v>
      </c>
      <c r="D38" s="93">
        <v>0</v>
      </c>
      <c r="E38" s="93">
        <v>10</v>
      </c>
      <c r="F38" s="93">
        <v>5</v>
      </c>
      <c r="G38" s="93">
        <v>5</v>
      </c>
      <c r="H38" s="93">
        <v>0</v>
      </c>
      <c r="I38" s="93">
        <v>10</v>
      </c>
      <c r="J38" s="93">
        <v>10</v>
      </c>
      <c r="K38" s="93">
        <v>10</v>
      </c>
      <c r="L38" s="93">
        <v>10</v>
      </c>
      <c r="M38" s="93">
        <v>10</v>
      </c>
      <c r="N38" s="93">
        <v>10</v>
      </c>
      <c r="O38" s="93">
        <v>5</v>
      </c>
      <c r="P38" s="93">
        <v>5</v>
      </c>
      <c r="Q38" s="93"/>
    </row>
    <row r="39" spans="1:17" ht="18.75" customHeight="1" x14ac:dyDescent="0.3">
      <c r="A39" s="93">
        <v>38</v>
      </c>
      <c r="B39" s="93">
        <v>415460</v>
      </c>
      <c r="C39" s="93">
        <f>ROUND(SUM(D39:Q39)/13,2)</f>
        <v>9.85</v>
      </c>
      <c r="D39" s="94">
        <v>10</v>
      </c>
      <c r="E39" s="94">
        <v>10</v>
      </c>
      <c r="F39" s="94">
        <v>10</v>
      </c>
      <c r="G39" s="94">
        <v>8</v>
      </c>
      <c r="H39" s="94">
        <v>10</v>
      </c>
      <c r="I39" s="94">
        <v>10</v>
      </c>
      <c r="J39" s="94">
        <v>10</v>
      </c>
      <c r="K39" s="94">
        <v>10</v>
      </c>
      <c r="L39" s="94">
        <v>10</v>
      </c>
      <c r="M39" s="94">
        <v>10</v>
      </c>
      <c r="N39" s="94">
        <v>10</v>
      </c>
      <c r="O39" s="94">
        <v>10</v>
      </c>
      <c r="P39" s="94">
        <v>10</v>
      </c>
      <c r="Q39" s="94"/>
    </row>
    <row r="40" spans="1:17" ht="18.75" customHeight="1" x14ac:dyDescent="0.3">
      <c r="A40" s="93">
        <v>39</v>
      </c>
      <c r="B40" s="93">
        <v>415465</v>
      </c>
      <c r="C40" s="93">
        <f>ROUND(SUM(D40:Q40)/13,2)</f>
        <v>9.85</v>
      </c>
      <c r="D40" s="94">
        <v>10</v>
      </c>
      <c r="E40" s="94">
        <v>10</v>
      </c>
      <c r="F40" s="94">
        <v>10</v>
      </c>
      <c r="G40" s="94">
        <v>8</v>
      </c>
      <c r="H40" s="94">
        <v>10</v>
      </c>
      <c r="I40" s="94">
        <v>10</v>
      </c>
      <c r="J40" s="94">
        <v>10</v>
      </c>
      <c r="K40" s="94">
        <v>10</v>
      </c>
      <c r="L40" s="94">
        <v>10</v>
      </c>
      <c r="M40" s="94">
        <v>10</v>
      </c>
      <c r="N40" s="94">
        <v>10</v>
      </c>
      <c r="O40" s="94">
        <v>10</v>
      </c>
      <c r="P40" s="94">
        <v>10</v>
      </c>
      <c r="Q40" s="94"/>
    </row>
    <row r="41" spans="1:17" ht="18.75" customHeight="1" x14ac:dyDescent="0.3">
      <c r="A41" s="93">
        <v>40</v>
      </c>
      <c r="B41" s="93">
        <v>390906</v>
      </c>
      <c r="C41" s="97">
        <v>5.85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ht="18.75" customHeight="1" x14ac:dyDescent="0.3">
      <c r="A42" s="93">
        <v>41</v>
      </c>
      <c r="B42" s="93">
        <v>424663</v>
      </c>
      <c r="C42" s="93">
        <f>ROUND(SUM(D42:G42,I42:N42)/13,2)</f>
        <v>6.08</v>
      </c>
      <c r="D42" s="93">
        <v>8</v>
      </c>
      <c r="E42" s="93">
        <v>10</v>
      </c>
      <c r="F42" s="93">
        <v>5</v>
      </c>
      <c r="G42" s="93">
        <v>0</v>
      </c>
      <c r="H42" s="99">
        <v>10</v>
      </c>
      <c r="I42" s="93">
        <v>10</v>
      </c>
      <c r="J42" s="93">
        <v>10</v>
      </c>
      <c r="K42" s="93">
        <v>9</v>
      </c>
      <c r="L42" s="93">
        <v>10</v>
      </c>
      <c r="M42" s="93">
        <v>10</v>
      </c>
      <c r="N42" s="93">
        <v>7</v>
      </c>
      <c r="O42" s="99">
        <v>6</v>
      </c>
      <c r="P42" s="99">
        <v>6</v>
      </c>
      <c r="Q42" s="93"/>
    </row>
    <row r="43" spans="1:17" ht="18.75" customHeight="1" x14ac:dyDescent="0.3">
      <c r="A43" s="93">
        <v>42</v>
      </c>
      <c r="B43" s="93">
        <v>902040</v>
      </c>
      <c r="C43" s="93">
        <f>ROUND(SUM(D43:Q43)/13,2)</f>
        <v>7.69</v>
      </c>
      <c r="D43" s="93">
        <v>5</v>
      </c>
      <c r="E43" s="93">
        <v>10</v>
      </c>
      <c r="F43" s="93">
        <v>5</v>
      </c>
      <c r="G43" s="93">
        <v>8</v>
      </c>
      <c r="H43" s="93">
        <v>10</v>
      </c>
      <c r="I43" s="93">
        <v>10</v>
      </c>
      <c r="J43" s="93">
        <v>10</v>
      </c>
      <c r="K43" s="93">
        <v>5</v>
      </c>
      <c r="L43" s="93">
        <v>7</v>
      </c>
      <c r="M43" s="93">
        <v>10</v>
      </c>
      <c r="N43" s="93">
        <v>4</v>
      </c>
      <c r="O43" s="93">
        <v>8</v>
      </c>
      <c r="P43" s="93">
        <v>8</v>
      </c>
      <c r="Q43" s="93"/>
    </row>
    <row r="44" spans="1:17" ht="18.75" customHeight="1" x14ac:dyDescent="0.3">
      <c r="A44" s="93">
        <v>43</v>
      </c>
      <c r="B44" s="93">
        <v>424640</v>
      </c>
      <c r="C44" s="93">
        <f>ROUND(SUM(D44:N44)/13,2)</f>
        <v>5.38</v>
      </c>
      <c r="D44" s="93">
        <v>10</v>
      </c>
      <c r="E44" s="93">
        <v>10</v>
      </c>
      <c r="F44" s="93">
        <v>10</v>
      </c>
      <c r="G44" s="93">
        <v>7</v>
      </c>
      <c r="H44" s="93">
        <v>10</v>
      </c>
      <c r="I44" s="93">
        <v>5</v>
      </c>
      <c r="J44" s="93">
        <v>8</v>
      </c>
      <c r="K44" s="93">
        <v>5</v>
      </c>
      <c r="L44" s="93">
        <v>5</v>
      </c>
      <c r="M44" s="95"/>
      <c r="N44" s="93">
        <v>0</v>
      </c>
      <c r="O44" s="99">
        <v>8</v>
      </c>
      <c r="P44" s="100">
        <v>8</v>
      </c>
      <c r="Q44" s="93"/>
    </row>
    <row r="45" spans="1:17" ht="18.75" customHeight="1" x14ac:dyDescent="0.3">
      <c r="A45" s="93">
        <v>44</v>
      </c>
      <c r="B45" s="93">
        <v>424650</v>
      </c>
      <c r="C45" s="99">
        <v>0</v>
      </c>
      <c r="D45" s="99">
        <v>5</v>
      </c>
      <c r="E45" s="99">
        <v>5</v>
      </c>
      <c r="F45" s="99">
        <v>5</v>
      </c>
      <c r="G45" s="99">
        <v>10</v>
      </c>
      <c r="H45" s="99">
        <v>10</v>
      </c>
      <c r="I45" s="99">
        <v>10</v>
      </c>
      <c r="J45" s="99">
        <v>10</v>
      </c>
      <c r="K45" s="99">
        <v>10</v>
      </c>
      <c r="L45" s="99">
        <v>10</v>
      </c>
      <c r="M45" s="99">
        <v>10</v>
      </c>
      <c r="N45" s="99">
        <v>10</v>
      </c>
      <c r="O45" s="99">
        <v>9</v>
      </c>
      <c r="P45" s="99">
        <v>10</v>
      </c>
      <c r="Q45" s="93"/>
    </row>
    <row r="46" spans="1:17" ht="18.75" customHeight="1" x14ac:dyDescent="0.3">
      <c r="A46" s="93">
        <v>45</v>
      </c>
      <c r="B46" s="93">
        <v>424657</v>
      </c>
      <c r="C46" s="93">
        <f>ROUND(SUM(D46:Q46)/13,2)</f>
        <v>10.77</v>
      </c>
      <c r="D46" s="94">
        <v>10</v>
      </c>
      <c r="E46" s="94">
        <v>10</v>
      </c>
      <c r="F46" s="94">
        <v>10</v>
      </c>
      <c r="G46" s="94">
        <v>10</v>
      </c>
      <c r="H46" s="94">
        <v>10</v>
      </c>
      <c r="I46" s="94">
        <v>10</v>
      </c>
      <c r="J46" s="94">
        <v>10</v>
      </c>
      <c r="K46" s="94">
        <v>10</v>
      </c>
      <c r="L46" s="94">
        <v>10</v>
      </c>
      <c r="M46" s="94">
        <v>10</v>
      </c>
      <c r="N46" s="94">
        <v>10</v>
      </c>
      <c r="O46" s="94">
        <v>10</v>
      </c>
      <c r="P46" s="94">
        <v>10</v>
      </c>
      <c r="Q46" s="94">
        <v>10</v>
      </c>
    </row>
    <row r="47" spans="1:17" ht="18.75" customHeight="1" x14ac:dyDescent="0.3">
      <c r="A47" s="93">
        <v>46</v>
      </c>
      <c r="B47" s="93">
        <v>902057</v>
      </c>
      <c r="C47" s="93">
        <f>ROUND(SUM(D47:Q47)/13,2)</f>
        <v>9.69</v>
      </c>
      <c r="D47" s="93">
        <v>10</v>
      </c>
      <c r="E47" s="93">
        <v>10</v>
      </c>
      <c r="F47" s="93">
        <v>5</v>
      </c>
      <c r="G47" s="93">
        <v>8</v>
      </c>
      <c r="H47" s="93">
        <v>10</v>
      </c>
      <c r="I47" s="93">
        <v>10</v>
      </c>
      <c r="J47" s="93">
        <v>10</v>
      </c>
      <c r="K47" s="93">
        <v>10</v>
      </c>
      <c r="L47" s="93">
        <v>10</v>
      </c>
      <c r="M47" s="93">
        <v>10</v>
      </c>
      <c r="N47" s="93">
        <v>5</v>
      </c>
      <c r="O47" s="93">
        <v>8</v>
      </c>
      <c r="P47" s="93">
        <v>10</v>
      </c>
      <c r="Q47" s="93">
        <v>10</v>
      </c>
    </row>
    <row r="48" spans="1:17" ht="18.75" customHeight="1" x14ac:dyDescent="0.3">
      <c r="A48" s="93">
        <v>47</v>
      </c>
      <c r="B48" s="93">
        <v>424662</v>
      </c>
      <c r="C48" s="101">
        <f>ROUND(SUM(D48:Q48)/13,2)</f>
        <v>10.62</v>
      </c>
      <c r="D48" s="94">
        <v>10</v>
      </c>
      <c r="E48" s="94">
        <v>10</v>
      </c>
      <c r="F48" s="94">
        <v>10</v>
      </c>
      <c r="G48" s="94">
        <v>8</v>
      </c>
      <c r="H48" s="93">
        <v>10</v>
      </c>
      <c r="I48" s="93">
        <v>10</v>
      </c>
      <c r="J48" s="93">
        <v>10</v>
      </c>
      <c r="K48" s="93">
        <v>10</v>
      </c>
      <c r="L48" s="93">
        <v>10</v>
      </c>
      <c r="M48" s="93">
        <v>10</v>
      </c>
      <c r="N48" s="93">
        <v>10</v>
      </c>
      <c r="O48" s="93">
        <v>10</v>
      </c>
      <c r="P48" s="93">
        <v>10</v>
      </c>
      <c r="Q48" s="93">
        <v>10</v>
      </c>
    </row>
    <row r="49" spans="1:17" ht="18.75" customHeight="1" x14ac:dyDescent="0.3">
      <c r="A49" s="93">
        <v>48</v>
      </c>
      <c r="B49" s="93">
        <v>424645</v>
      </c>
      <c r="C49" s="93">
        <f>ROUND(SUM(D49:Q49)/13,2)</f>
        <v>8.92</v>
      </c>
      <c r="D49" s="93">
        <v>10</v>
      </c>
      <c r="E49" s="93">
        <v>10</v>
      </c>
      <c r="F49" s="93">
        <v>5</v>
      </c>
      <c r="G49" s="93">
        <v>8</v>
      </c>
      <c r="H49" s="93">
        <v>8</v>
      </c>
      <c r="I49" s="93">
        <v>9</v>
      </c>
      <c r="J49" s="93">
        <v>10</v>
      </c>
      <c r="K49" s="93">
        <v>5</v>
      </c>
      <c r="L49" s="93">
        <v>5</v>
      </c>
      <c r="M49" s="93">
        <v>10</v>
      </c>
      <c r="N49" s="93">
        <v>10</v>
      </c>
      <c r="O49" s="93">
        <v>8</v>
      </c>
      <c r="P49" s="93">
        <v>8</v>
      </c>
      <c r="Q49" s="93">
        <v>10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8.61328125" defaultRowHeight="15" customHeight="1" x14ac:dyDescent="0.3"/>
  <cols>
    <col min="1" max="1" width="3.61328125" style="102" customWidth="1"/>
    <col min="2" max="2" width="8.61328125" style="102" customWidth="1"/>
    <col min="3" max="3" width="9.61328125" style="102" customWidth="1"/>
    <col min="4" max="14" width="5.07421875" style="102" customWidth="1"/>
    <col min="15" max="255" width="8.61328125" style="102" customWidth="1"/>
  </cols>
  <sheetData>
    <row r="1" spans="1:14" ht="30" customHeight="1" x14ac:dyDescent="0.3">
      <c r="A1" s="91"/>
      <c r="B1" s="92" t="s">
        <v>0</v>
      </c>
      <c r="C1" s="92" t="s">
        <v>78</v>
      </c>
      <c r="D1" s="92" t="s">
        <v>117</v>
      </c>
      <c r="E1" s="92" t="s">
        <v>118</v>
      </c>
      <c r="F1" s="92" t="s">
        <v>119</v>
      </c>
      <c r="G1" s="92" t="s">
        <v>120</v>
      </c>
      <c r="H1" s="92" t="s">
        <v>121</v>
      </c>
      <c r="I1" s="92" t="s">
        <v>122</v>
      </c>
      <c r="J1" s="92" t="s">
        <v>123</v>
      </c>
      <c r="K1" s="92" t="s">
        <v>124</v>
      </c>
      <c r="L1" s="92" t="s">
        <v>125</v>
      </c>
      <c r="M1" s="92" t="s">
        <v>126</v>
      </c>
      <c r="N1" s="92" t="s">
        <v>85</v>
      </c>
    </row>
    <row r="2" spans="1:14" ht="18.75" customHeight="1" x14ac:dyDescent="0.3">
      <c r="A2" s="93">
        <v>1</v>
      </c>
      <c r="B2" s="93">
        <v>424415</v>
      </c>
      <c r="C2" s="103">
        <f>ROUND(SUM(D2:N2)/10,2)</f>
        <v>8.8000000000000007</v>
      </c>
      <c r="D2" s="104">
        <v>10</v>
      </c>
      <c r="E2" s="104">
        <v>10</v>
      </c>
      <c r="F2" s="104">
        <v>10</v>
      </c>
      <c r="G2" s="104">
        <v>8</v>
      </c>
      <c r="H2" s="104">
        <v>5</v>
      </c>
      <c r="I2" s="104">
        <v>10</v>
      </c>
      <c r="J2" s="104">
        <v>10</v>
      </c>
      <c r="K2" s="104">
        <v>10</v>
      </c>
      <c r="L2" s="104">
        <v>10</v>
      </c>
      <c r="M2" s="104">
        <v>5</v>
      </c>
      <c r="N2" s="104"/>
    </row>
    <row r="3" spans="1:14" ht="18.75" customHeight="1" x14ac:dyDescent="0.3">
      <c r="A3" s="93">
        <v>2</v>
      </c>
      <c r="B3" s="93">
        <v>424642</v>
      </c>
      <c r="C3" s="103">
        <f>ROUND(SUM(D3:N3)/10,2)</f>
        <v>9.3000000000000007</v>
      </c>
      <c r="D3" s="104">
        <v>10</v>
      </c>
      <c r="E3" s="104">
        <v>10</v>
      </c>
      <c r="F3" s="104">
        <v>10</v>
      </c>
      <c r="G3" s="104">
        <v>10</v>
      </c>
      <c r="H3" s="104">
        <v>5</v>
      </c>
      <c r="I3" s="104">
        <v>10</v>
      </c>
      <c r="J3" s="104">
        <v>8</v>
      </c>
      <c r="K3" s="104">
        <v>10</v>
      </c>
      <c r="L3" s="104">
        <v>10</v>
      </c>
      <c r="M3" s="104">
        <v>10</v>
      </c>
      <c r="N3" s="104">
        <v>0</v>
      </c>
    </row>
    <row r="4" spans="1:14" ht="18.75" customHeight="1" x14ac:dyDescent="0.3">
      <c r="A4" s="93">
        <v>3</v>
      </c>
      <c r="B4" s="93">
        <v>424646</v>
      </c>
      <c r="C4" s="103">
        <f>ROUND(SUM(D4:K4)/10,2)</f>
        <v>5.0999999999999996</v>
      </c>
      <c r="D4" s="93">
        <v>10</v>
      </c>
      <c r="E4" s="93">
        <v>5</v>
      </c>
      <c r="F4" s="93">
        <v>8</v>
      </c>
      <c r="G4" s="104">
        <v>0</v>
      </c>
      <c r="H4" s="93">
        <v>0</v>
      </c>
      <c r="I4" s="93">
        <v>10</v>
      </c>
      <c r="J4" s="93">
        <v>8</v>
      </c>
      <c r="K4" s="93">
        <v>10</v>
      </c>
      <c r="L4" s="100">
        <v>8</v>
      </c>
      <c r="M4" s="100">
        <v>10</v>
      </c>
      <c r="N4" s="105"/>
    </row>
    <row r="5" spans="1:14" ht="18.75" customHeight="1" x14ac:dyDescent="0.3">
      <c r="A5" s="93">
        <v>4</v>
      </c>
      <c r="B5" s="93">
        <v>424643</v>
      </c>
      <c r="C5" s="103">
        <f t="shared" ref="C5:C14" si="0">ROUND(SUM(D5:N5)/10,2)</f>
        <v>9.4</v>
      </c>
      <c r="D5" s="104">
        <v>8</v>
      </c>
      <c r="E5" s="104">
        <v>8</v>
      </c>
      <c r="F5" s="104">
        <v>10</v>
      </c>
      <c r="G5" s="104">
        <v>8</v>
      </c>
      <c r="H5" s="104">
        <v>10</v>
      </c>
      <c r="I5" s="104">
        <v>10</v>
      </c>
      <c r="J5" s="104">
        <v>10</v>
      </c>
      <c r="K5" s="104">
        <v>10</v>
      </c>
      <c r="L5" s="104">
        <v>10</v>
      </c>
      <c r="M5" s="104">
        <v>10</v>
      </c>
      <c r="N5" s="104"/>
    </row>
    <row r="6" spans="1:14" ht="18.75" customHeight="1" x14ac:dyDescent="0.3">
      <c r="A6" s="93">
        <v>5</v>
      </c>
      <c r="B6" s="93">
        <v>313542</v>
      </c>
      <c r="C6" s="103">
        <f t="shared" si="0"/>
        <v>7.4</v>
      </c>
      <c r="D6" s="93">
        <v>10</v>
      </c>
      <c r="E6" s="93">
        <v>8</v>
      </c>
      <c r="F6" s="93">
        <v>8</v>
      </c>
      <c r="G6" s="93">
        <v>4</v>
      </c>
      <c r="H6" s="93">
        <v>5</v>
      </c>
      <c r="I6" s="93">
        <v>10</v>
      </c>
      <c r="J6" s="93">
        <v>4</v>
      </c>
      <c r="K6" s="93">
        <v>10</v>
      </c>
      <c r="L6" s="93">
        <v>10</v>
      </c>
      <c r="M6" s="93">
        <v>5</v>
      </c>
      <c r="N6" s="104"/>
    </row>
    <row r="7" spans="1:14" ht="18.75" customHeight="1" x14ac:dyDescent="0.3">
      <c r="A7" s="93">
        <v>6</v>
      </c>
      <c r="B7" s="93">
        <v>280236</v>
      </c>
      <c r="C7" s="103">
        <f t="shared" si="0"/>
        <v>8.4</v>
      </c>
      <c r="D7" s="93">
        <v>0</v>
      </c>
      <c r="E7" s="93">
        <v>10</v>
      </c>
      <c r="F7" s="93">
        <v>10</v>
      </c>
      <c r="G7" s="93">
        <v>9</v>
      </c>
      <c r="H7" s="93">
        <v>10</v>
      </c>
      <c r="I7" s="93">
        <v>10</v>
      </c>
      <c r="J7" s="93">
        <v>10</v>
      </c>
      <c r="K7" s="93">
        <v>10</v>
      </c>
      <c r="L7" s="93">
        <v>10</v>
      </c>
      <c r="M7" s="93">
        <v>5</v>
      </c>
      <c r="N7" s="104"/>
    </row>
    <row r="8" spans="1:14" ht="18.75" customHeight="1" x14ac:dyDescent="0.3">
      <c r="A8" s="93">
        <v>7</v>
      </c>
      <c r="B8" s="93">
        <v>415121</v>
      </c>
      <c r="C8" s="103">
        <f t="shared" si="0"/>
        <v>6.7</v>
      </c>
      <c r="D8" s="93">
        <v>10</v>
      </c>
      <c r="E8" s="93">
        <v>5</v>
      </c>
      <c r="F8" s="93">
        <v>10</v>
      </c>
      <c r="G8" s="93">
        <v>4</v>
      </c>
      <c r="H8" s="93">
        <v>5</v>
      </c>
      <c r="I8" s="93">
        <v>10</v>
      </c>
      <c r="J8" s="93">
        <v>8</v>
      </c>
      <c r="K8" s="93">
        <v>10</v>
      </c>
      <c r="L8" s="93">
        <v>0</v>
      </c>
      <c r="M8" s="93">
        <v>5</v>
      </c>
      <c r="N8" s="104"/>
    </row>
    <row r="9" spans="1:14" ht="18.75" customHeight="1" x14ac:dyDescent="0.3">
      <c r="A9" s="93">
        <v>8</v>
      </c>
      <c r="B9" s="93">
        <v>380027</v>
      </c>
      <c r="C9" s="103">
        <f t="shared" si="0"/>
        <v>8.8000000000000007</v>
      </c>
      <c r="D9" s="93">
        <v>10</v>
      </c>
      <c r="E9" s="93">
        <v>10</v>
      </c>
      <c r="F9" s="93">
        <v>10</v>
      </c>
      <c r="G9" s="93">
        <v>8</v>
      </c>
      <c r="H9" s="93">
        <v>5</v>
      </c>
      <c r="I9" s="93">
        <v>10</v>
      </c>
      <c r="J9" s="93">
        <v>8</v>
      </c>
      <c r="K9" s="93">
        <v>10</v>
      </c>
      <c r="L9" s="93">
        <v>7</v>
      </c>
      <c r="M9" s="93">
        <v>10</v>
      </c>
      <c r="N9" s="104"/>
    </row>
    <row r="10" spans="1:14" ht="18.75" customHeight="1" x14ac:dyDescent="0.3">
      <c r="A10" s="93">
        <v>9</v>
      </c>
      <c r="B10" s="93">
        <v>424661</v>
      </c>
      <c r="C10" s="103">
        <f t="shared" si="0"/>
        <v>8.6</v>
      </c>
      <c r="D10" s="93">
        <v>10</v>
      </c>
      <c r="E10" s="93">
        <v>10</v>
      </c>
      <c r="F10" s="93">
        <v>10</v>
      </c>
      <c r="G10" s="93">
        <v>6</v>
      </c>
      <c r="H10" s="93">
        <v>10</v>
      </c>
      <c r="I10" s="93">
        <v>10</v>
      </c>
      <c r="J10" s="93">
        <v>8</v>
      </c>
      <c r="K10" s="93">
        <v>5</v>
      </c>
      <c r="L10" s="93">
        <v>7</v>
      </c>
      <c r="M10" s="93">
        <v>10</v>
      </c>
      <c r="N10" s="104"/>
    </row>
    <row r="11" spans="1:14" ht="18.75" customHeight="1" x14ac:dyDescent="0.3">
      <c r="A11" s="93">
        <v>10</v>
      </c>
      <c r="B11" s="93">
        <v>424638</v>
      </c>
      <c r="C11" s="103">
        <f t="shared" si="0"/>
        <v>9.5</v>
      </c>
      <c r="D11" s="93">
        <v>10</v>
      </c>
      <c r="E11" s="93">
        <v>8</v>
      </c>
      <c r="F11" s="93">
        <v>10</v>
      </c>
      <c r="G11" s="93">
        <v>10</v>
      </c>
      <c r="H11" s="93">
        <v>10</v>
      </c>
      <c r="I11" s="93">
        <v>10</v>
      </c>
      <c r="J11" s="93">
        <v>10</v>
      </c>
      <c r="K11" s="93">
        <v>10</v>
      </c>
      <c r="L11" s="93">
        <v>10</v>
      </c>
      <c r="M11" s="93">
        <v>7</v>
      </c>
      <c r="N11" s="104"/>
    </row>
    <row r="12" spans="1:14" ht="18.75" customHeight="1" x14ac:dyDescent="0.3">
      <c r="A12" s="93">
        <v>11</v>
      </c>
      <c r="B12" s="93">
        <v>424660</v>
      </c>
      <c r="C12" s="103">
        <f t="shared" si="0"/>
        <v>10</v>
      </c>
      <c r="D12" s="104">
        <v>10</v>
      </c>
      <c r="E12" s="104">
        <v>10</v>
      </c>
      <c r="F12" s="104">
        <v>10</v>
      </c>
      <c r="G12" s="104">
        <v>10</v>
      </c>
      <c r="H12" s="104">
        <v>10</v>
      </c>
      <c r="I12" s="104">
        <v>10</v>
      </c>
      <c r="J12" s="104">
        <v>10</v>
      </c>
      <c r="K12" s="104">
        <v>10</v>
      </c>
      <c r="L12" s="104">
        <v>10</v>
      </c>
      <c r="M12" s="104">
        <v>10</v>
      </c>
      <c r="N12" s="104"/>
    </row>
    <row r="13" spans="1:14" ht="18.75" customHeight="1" x14ac:dyDescent="0.3">
      <c r="A13" s="93">
        <v>12</v>
      </c>
      <c r="B13" s="93">
        <v>424639</v>
      </c>
      <c r="C13" s="103">
        <f t="shared" si="0"/>
        <v>7.5</v>
      </c>
      <c r="D13" s="93">
        <v>5</v>
      </c>
      <c r="E13" s="93">
        <v>9</v>
      </c>
      <c r="F13" s="93">
        <v>8</v>
      </c>
      <c r="G13" s="93">
        <v>6</v>
      </c>
      <c r="H13" s="93">
        <v>5</v>
      </c>
      <c r="I13" s="93">
        <v>10</v>
      </c>
      <c r="J13" s="93">
        <v>7</v>
      </c>
      <c r="K13" s="93">
        <v>10</v>
      </c>
      <c r="L13" s="93">
        <v>8</v>
      </c>
      <c r="M13" s="93">
        <v>7</v>
      </c>
      <c r="N13" s="104"/>
    </row>
    <row r="14" spans="1:14" ht="18.75" customHeight="1" x14ac:dyDescent="0.3">
      <c r="A14" s="93">
        <v>13</v>
      </c>
      <c r="B14" s="93">
        <v>424653</v>
      </c>
      <c r="C14" s="103">
        <f t="shared" si="0"/>
        <v>8.6999999999999993</v>
      </c>
      <c r="D14" s="93">
        <v>10</v>
      </c>
      <c r="E14" s="93">
        <v>10</v>
      </c>
      <c r="F14" s="93">
        <v>10</v>
      </c>
      <c r="G14" s="93">
        <v>9</v>
      </c>
      <c r="H14" s="93">
        <v>10</v>
      </c>
      <c r="I14" s="93">
        <v>10</v>
      </c>
      <c r="J14" s="93">
        <v>8</v>
      </c>
      <c r="K14" s="93">
        <v>0</v>
      </c>
      <c r="L14" s="93">
        <v>10</v>
      </c>
      <c r="M14" s="93">
        <v>10</v>
      </c>
      <c r="N14" s="104"/>
    </row>
    <row r="15" spans="1:14" ht="18.75" customHeight="1" x14ac:dyDescent="0.3">
      <c r="A15" s="93">
        <v>14</v>
      </c>
      <c r="B15" s="93">
        <v>311640</v>
      </c>
      <c r="C15" s="106">
        <v>0</v>
      </c>
      <c r="D15" s="100">
        <v>10</v>
      </c>
      <c r="E15" s="100">
        <v>5</v>
      </c>
      <c r="F15" s="100">
        <v>10</v>
      </c>
      <c r="G15" s="100">
        <v>5</v>
      </c>
      <c r="H15" s="100">
        <v>0</v>
      </c>
      <c r="I15" s="100">
        <v>10</v>
      </c>
      <c r="J15" s="100">
        <v>10</v>
      </c>
      <c r="K15" s="100">
        <v>5</v>
      </c>
      <c r="L15" s="100">
        <v>0</v>
      </c>
      <c r="M15" s="100">
        <v>0</v>
      </c>
      <c r="N15" s="104"/>
    </row>
    <row r="16" spans="1:14" ht="18.75" customHeight="1" x14ac:dyDescent="0.3">
      <c r="A16" s="93">
        <v>15</v>
      </c>
      <c r="B16" s="93">
        <v>424641</v>
      </c>
      <c r="C16" s="103">
        <f>ROUND(SUM(D16:N16)/10,2)</f>
        <v>7</v>
      </c>
      <c r="D16" s="93">
        <v>10</v>
      </c>
      <c r="E16" s="93">
        <v>9</v>
      </c>
      <c r="F16" s="93">
        <v>10</v>
      </c>
      <c r="G16" s="93">
        <v>5</v>
      </c>
      <c r="H16" s="93">
        <v>0</v>
      </c>
      <c r="I16" s="93">
        <v>10</v>
      </c>
      <c r="J16" s="93">
        <v>5</v>
      </c>
      <c r="K16" s="93">
        <v>2</v>
      </c>
      <c r="L16" s="93">
        <v>9</v>
      </c>
      <c r="M16" s="93">
        <v>10</v>
      </c>
      <c r="N16" s="104"/>
    </row>
    <row r="17" spans="1:14" ht="18.75" customHeight="1" x14ac:dyDescent="0.3">
      <c r="A17" s="93">
        <v>16</v>
      </c>
      <c r="B17" s="93">
        <v>424622</v>
      </c>
      <c r="C17" s="103">
        <f>ROUND(SUM(D17:K17)/10,2)</f>
        <v>5.3</v>
      </c>
      <c r="D17" s="93">
        <v>0</v>
      </c>
      <c r="E17" s="93">
        <v>7</v>
      </c>
      <c r="F17" s="93">
        <v>10</v>
      </c>
      <c r="G17" s="93">
        <v>8</v>
      </c>
      <c r="H17" s="93">
        <v>0</v>
      </c>
      <c r="I17" s="93">
        <v>10</v>
      </c>
      <c r="J17" s="93">
        <v>8</v>
      </c>
      <c r="K17" s="93">
        <v>10</v>
      </c>
      <c r="L17" s="95"/>
      <c r="M17" s="95"/>
      <c r="N17" s="104"/>
    </row>
    <row r="18" spans="1:14" ht="18.75" customHeight="1" x14ac:dyDescent="0.3">
      <c r="A18" s="93">
        <v>17</v>
      </c>
      <c r="B18" s="93">
        <v>424649</v>
      </c>
      <c r="C18" s="103">
        <f t="shared" ref="C18:C27" si="1">ROUND(SUM(D18:N18)/10,2)</f>
        <v>8.5</v>
      </c>
      <c r="D18" s="104">
        <v>10</v>
      </c>
      <c r="E18" s="104">
        <v>10</v>
      </c>
      <c r="F18" s="104">
        <v>10</v>
      </c>
      <c r="G18" s="104">
        <v>10</v>
      </c>
      <c r="H18" s="104">
        <v>5</v>
      </c>
      <c r="I18" s="104">
        <v>10</v>
      </c>
      <c r="J18" s="104">
        <v>0</v>
      </c>
      <c r="K18" s="104">
        <v>10</v>
      </c>
      <c r="L18" s="104">
        <v>10</v>
      </c>
      <c r="M18" s="104">
        <v>10</v>
      </c>
      <c r="N18" s="104"/>
    </row>
    <row r="19" spans="1:14" ht="18.75" customHeight="1" x14ac:dyDescent="0.3">
      <c r="A19" s="93">
        <v>18</v>
      </c>
      <c r="B19" s="93">
        <v>424656</v>
      </c>
      <c r="C19" s="103">
        <f t="shared" si="1"/>
        <v>7.6</v>
      </c>
      <c r="D19" s="104">
        <v>0</v>
      </c>
      <c r="E19" s="104">
        <v>10</v>
      </c>
      <c r="F19" s="104">
        <v>10</v>
      </c>
      <c r="G19" s="104">
        <v>8</v>
      </c>
      <c r="H19" s="104">
        <v>10</v>
      </c>
      <c r="I19" s="104">
        <v>10</v>
      </c>
      <c r="J19" s="104">
        <v>10</v>
      </c>
      <c r="K19" s="104">
        <v>10</v>
      </c>
      <c r="L19" s="104">
        <v>0</v>
      </c>
      <c r="M19" s="104">
        <v>8</v>
      </c>
      <c r="N19" s="104"/>
    </row>
    <row r="20" spans="1:14" ht="18.75" customHeight="1" x14ac:dyDescent="0.3">
      <c r="A20" s="93">
        <v>19</v>
      </c>
      <c r="B20" s="93">
        <v>424621</v>
      </c>
      <c r="C20" s="103">
        <f t="shared" si="1"/>
        <v>6.5</v>
      </c>
      <c r="D20" s="93">
        <v>0</v>
      </c>
      <c r="E20" s="93">
        <v>7</v>
      </c>
      <c r="F20" s="93">
        <v>10</v>
      </c>
      <c r="G20" s="93">
        <v>5</v>
      </c>
      <c r="H20" s="93">
        <v>0</v>
      </c>
      <c r="I20" s="93">
        <v>10</v>
      </c>
      <c r="J20" s="93">
        <v>8</v>
      </c>
      <c r="K20" s="93">
        <v>10</v>
      </c>
      <c r="L20" s="93">
        <v>10</v>
      </c>
      <c r="M20" s="93">
        <v>5</v>
      </c>
      <c r="N20" s="104"/>
    </row>
    <row r="21" spans="1:14" ht="18.75" customHeight="1" x14ac:dyDescent="0.3">
      <c r="A21" s="93">
        <v>20</v>
      </c>
      <c r="B21" s="93">
        <v>312734</v>
      </c>
      <c r="C21" s="103">
        <f t="shared" si="1"/>
        <v>3.7</v>
      </c>
      <c r="D21" s="93">
        <v>10</v>
      </c>
      <c r="E21" s="93">
        <v>0</v>
      </c>
      <c r="F21" s="93">
        <v>10</v>
      </c>
      <c r="G21" s="93">
        <v>2</v>
      </c>
      <c r="H21" s="93">
        <v>0</v>
      </c>
      <c r="I21" s="93">
        <v>10</v>
      </c>
      <c r="J21" s="93">
        <v>0</v>
      </c>
      <c r="K21" s="93">
        <v>5</v>
      </c>
      <c r="L21" s="93">
        <v>0</v>
      </c>
      <c r="M21" s="93">
        <v>0</v>
      </c>
      <c r="N21" s="104"/>
    </row>
    <row r="22" spans="1:14" ht="18.75" customHeight="1" x14ac:dyDescent="0.3">
      <c r="A22" s="93">
        <v>21</v>
      </c>
      <c r="B22" s="93">
        <v>255300</v>
      </c>
      <c r="C22" s="103">
        <f t="shared" si="1"/>
        <v>6.8</v>
      </c>
      <c r="D22" s="93">
        <v>5</v>
      </c>
      <c r="E22" s="93">
        <v>10</v>
      </c>
      <c r="F22" s="93">
        <v>8</v>
      </c>
      <c r="G22" s="93">
        <v>2</v>
      </c>
      <c r="H22" s="93">
        <v>0</v>
      </c>
      <c r="I22" s="93">
        <v>10</v>
      </c>
      <c r="J22" s="93">
        <v>8</v>
      </c>
      <c r="K22" s="93">
        <v>10</v>
      </c>
      <c r="L22" s="93">
        <v>10</v>
      </c>
      <c r="M22" s="93">
        <v>5</v>
      </c>
      <c r="N22" s="93">
        <v>0</v>
      </c>
    </row>
    <row r="23" spans="1:14" ht="18.75" customHeight="1" x14ac:dyDescent="0.3">
      <c r="A23" s="93">
        <v>22</v>
      </c>
      <c r="B23" s="93">
        <v>313290</v>
      </c>
      <c r="C23" s="103">
        <f t="shared" si="1"/>
        <v>5.9</v>
      </c>
      <c r="D23" s="93">
        <v>10</v>
      </c>
      <c r="E23" s="93">
        <v>0</v>
      </c>
      <c r="F23" s="93">
        <v>8</v>
      </c>
      <c r="G23" s="93">
        <v>5</v>
      </c>
      <c r="H23" s="93">
        <v>0</v>
      </c>
      <c r="I23" s="93">
        <v>10</v>
      </c>
      <c r="J23" s="93">
        <v>5</v>
      </c>
      <c r="K23" s="93">
        <v>10</v>
      </c>
      <c r="L23" s="93">
        <v>6</v>
      </c>
      <c r="M23" s="93">
        <v>5</v>
      </c>
      <c r="N23" s="104"/>
    </row>
    <row r="24" spans="1:14" ht="18.75" customHeight="1" x14ac:dyDescent="0.3">
      <c r="A24" s="93">
        <v>23</v>
      </c>
      <c r="B24" s="93">
        <v>311911</v>
      </c>
      <c r="C24" s="103">
        <f t="shared" si="1"/>
        <v>7.8</v>
      </c>
      <c r="D24" s="104">
        <v>0</v>
      </c>
      <c r="E24" s="104">
        <v>10</v>
      </c>
      <c r="F24" s="104">
        <v>10</v>
      </c>
      <c r="G24" s="104">
        <v>5</v>
      </c>
      <c r="H24" s="104">
        <v>5</v>
      </c>
      <c r="I24" s="104">
        <v>10</v>
      </c>
      <c r="J24" s="104">
        <v>8</v>
      </c>
      <c r="K24" s="104">
        <v>10</v>
      </c>
      <c r="L24" s="104">
        <v>10</v>
      </c>
      <c r="M24" s="104">
        <v>10</v>
      </c>
      <c r="N24" s="104"/>
    </row>
    <row r="25" spans="1:14" ht="18.75" customHeight="1" x14ac:dyDescent="0.3">
      <c r="A25" s="93">
        <v>24</v>
      </c>
      <c r="B25" s="93">
        <v>312523</v>
      </c>
      <c r="C25" s="103">
        <f t="shared" si="1"/>
        <v>2.2999999999999998</v>
      </c>
      <c r="D25" s="104">
        <v>0</v>
      </c>
      <c r="E25" s="104">
        <v>5</v>
      </c>
      <c r="F25" s="104">
        <v>0</v>
      </c>
      <c r="G25" s="104">
        <v>0</v>
      </c>
      <c r="H25" s="104">
        <v>0</v>
      </c>
      <c r="I25" s="104">
        <v>10</v>
      </c>
      <c r="J25" s="104">
        <v>8</v>
      </c>
      <c r="K25" s="104">
        <v>0</v>
      </c>
      <c r="L25" s="104">
        <v>0</v>
      </c>
      <c r="M25" s="104">
        <v>0</v>
      </c>
      <c r="N25" s="104"/>
    </row>
    <row r="26" spans="1:14" ht="18.75" customHeight="1" x14ac:dyDescent="0.3">
      <c r="A26" s="93">
        <v>25</v>
      </c>
      <c r="B26" s="93">
        <v>312695</v>
      </c>
      <c r="C26" s="103">
        <f t="shared" si="1"/>
        <v>7.4</v>
      </c>
      <c r="D26" s="93">
        <v>0</v>
      </c>
      <c r="E26" s="93">
        <v>5</v>
      </c>
      <c r="F26" s="93">
        <v>10</v>
      </c>
      <c r="G26" s="93">
        <v>5</v>
      </c>
      <c r="H26" s="93">
        <v>10</v>
      </c>
      <c r="I26" s="93">
        <v>10</v>
      </c>
      <c r="J26" s="93">
        <v>9</v>
      </c>
      <c r="K26" s="93">
        <v>10</v>
      </c>
      <c r="L26" s="93">
        <v>10</v>
      </c>
      <c r="M26" s="93">
        <v>5</v>
      </c>
      <c r="N26" s="104"/>
    </row>
    <row r="27" spans="1:14" ht="18.75" customHeight="1" x14ac:dyDescent="0.3">
      <c r="A27" s="93">
        <v>26</v>
      </c>
      <c r="B27" s="93">
        <v>424630</v>
      </c>
      <c r="C27" s="107">
        <f t="shared" si="1"/>
        <v>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04"/>
    </row>
    <row r="28" spans="1:14" ht="18.75" customHeight="1" x14ac:dyDescent="0.3">
      <c r="A28" s="93">
        <v>27</v>
      </c>
      <c r="B28" s="93">
        <v>424637</v>
      </c>
      <c r="C28" s="103">
        <f>ROUND(SUM(D28:L28)/10,2)</f>
        <v>5.6</v>
      </c>
      <c r="D28" s="93">
        <v>5</v>
      </c>
      <c r="E28" s="93">
        <v>5</v>
      </c>
      <c r="F28" s="93">
        <v>10</v>
      </c>
      <c r="G28" s="104">
        <v>0</v>
      </c>
      <c r="H28" s="93">
        <v>0</v>
      </c>
      <c r="I28" s="93">
        <v>10</v>
      </c>
      <c r="J28" s="93">
        <v>8</v>
      </c>
      <c r="K28" s="93">
        <v>10</v>
      </c>
      <c r="L28" s="93">
        <v>8</v>
      </c>
      <c r="M28" s="99">
        <v>5</v>
      </c>
      <c r="N28" s="104"/>
    </row>
    <row r="29" spans="1:14" ht="18.75" customHeight="1" x14ac:dyDescent="0.3">
      <c r="A29" s="93">
        <v>28</v>
      </c>
      <c r="B29" s="93">
        <v>312637</v>
      </c>
      <c r="C29" s="103">
        <f>ROUND(SUM(D29:N29)/10,2)</f>
        <v>7</v>
      </c>
      <c r="D29" s="93">
        <v>10</v>
      </c>
      <c r="E29" s="93">
        <v>7</v>
      </c>
      <c r="F29" s="93">
        <v>10</v>
      </c>
      <c r="G29" s="93">
        <v>5</v>
      </c>
      <c r="H29" s="93">
        <v>5</v>
      </c>
      <c r="I29" s="93">
        <v>10</v>
      </c>
      <c r="J29" s="93">
        <v>8</v>
      </c>
      <c r="K29" s="93">
        <v>10</v>
      </c>
      <c r="L29" s="93">
        <v>0</v>
      </c>
      <c r="M29" s="93">
        <v>5</v>
      </c>
      <c r="N29" s="104"/>
    </row>
    <row r="30" spans="1:14" ht="18.75" customHeight="1" x14ac:dyDescent="0.3">
      <c r="A30" s="93">
        <v>29</v>
      </c>
      <c r="B30" s="93">
        <v>424634</v>
      </c>
      <c r="C30" s="103">
        <f>ROUND(SUM(D30:N30)/10,2)</f>
        <v>6.3</v>
      </c>
      <c r="D30" s="101">
        <v>0</v>
      </c>
      <c r="E30" s="101">
        <v>10</v>
      </c>
      <c r="F30" s="101">
        <v>10</v>
      </c>
      <c r="G30" s="101">
        <v>5</v>
      </c>
      <c r="H30" s="101">
        <v>0</v>
      </c>
      <c r="I30" s="101">
        <v>10</v>
      </c>
      <c r="J30" s="101">
        <v>8</v>
      </c>
      <c r="K30" s="101">
        <v>7</v>
      </c>
      <c r="L30" s="101">
        <v>8</v>
      </c>
      <c r="M30" s="101">
        <v>5</v>
      </c>
      <c r="N30" s="104"/>
    </row>
    <row r="31" spans="1:14" ht="18.75" customHeight="1" x14ac:dyDescent="0.3">
      <c r="A31" s="93">
        <v>30</v>
      </c>
      <c r="B31" s="93">
        <v>424655</v>
      </c>
      <c r="C31" s="103">
        <f>ROUND(SUM(D31:N31)/10,2)</f>
        <v>8.9</v>
      </c>
      <c r="D31" s="93">
        <v>10</v>
      </c>
      <c r="E31" s="93">
        <v>10</v>
      </c>
      <c r="F31" s="93">
        <v>10</v>
      </c>
      <c r="G31" s="93">
        <v>8</v>
      </c>
      <c r="H31" s="93">
        <v>8</v>
      </c>
      <c r="I31" s="93">
        <v>10</v>
      </c>
      <c r="J31" s="93">
        <v>8</v>
      </c>
      <c r="K31" s="93">
        <v>10</v>
      </c>
      <c r="L31" s="93">
        <v>10</v>
      </c>
      <c r="M31" s="93">
        <v>5</v>
      </c>
      <c r="N31" s="104"/>
    </row>
    <row r="32" spans="1:14" ht="18.75" customHeight="1" x14ac:dyDescent="0.3">
      <c r="A32" s="93">
        <v>31</v>
      </c>
      <c r="B32" s="93">
        <v>424659</v>
      </c>
      <c r="C32" s="103">
        <f>ROUND(SUM(D32:N32)/10,2)</f>
        <v>8.1</v>
      </c>
      <c r="D32" s="104">
        <v>5</v>
      </c>
      <c r="E32" s="104">
        <v>8</v>
      </c>
      <c r="F32" s="104">
        <v>10</v>
      </c>
      <c r="G32" s="104">
        <v>10</v>
      </c>
      <c r="H32" s="104">
        <v>5</v>
      </c>
      <c r="I32" s="104">
        <v>10</v>
      </c>
      <c r="J32" s="104">
        <v>8</v>
      </c>
      <c r="K32" s="104">
        <v>10</v>
      </c>
      <c r="L32" s="104">
        <v>10</v>
      </c>
      <c r="M32" s="104">
        <v>5</v>
      </c>
      <c r="N32" s="104"/>
    </row>
    <row r="33" spans="1:14" ht="18.75" customHeight="1" x14ac:dyDescent="0.3">
      <c r="A33" s="93">
        <v>32</v>
      </c>
      <c r="B33" s="93">
        <v>255010</v>
      </c>
      <c r="C33" s="103">
        <f>ROUND(SUM(D33:K33)/10,2)</f>
        <v>5.3</v>
      </c>
      <c r="D33" s="93">
        <v>10</v>
      </c>
      <c r="E33" s="93">
        <v>10</v>
      </c>
      <c r="F33" s="93">
        <v>2</v>
      </c>
      <c r="G33" s="93">
        <v>5</v>
      </c>
      <c r="H33" s="93">
        <v>0</v>
      </c>
      <c r="I33" s="93">
        <v>10</v>
      </c>
      <c r="J33" s="93">
        <v>6</v>
      </c>
      <c r="K33" s="93">
        <v>10</v>
      </c>
      <c r="L33" s="95"/>
      <c r="M33" s="95"/>
      <c r="N33" s="104"/>
    </row>
    <row r="34" spans="1:14" ht="18.75" customHeight="1" x14ac:dyDescent="0.3">
      <c r="A34" s="93">
        <v>33</v>
      </c>
      <c r="B34" s="93">
        <v>424658</v>
      </c>
      <c r="C34" s="103">
        <f>ROUND(SUM(D34:N34)/10,2)</f>
        <v>7.5</v>
      </c>
      <c r="D34" s="93">
        <v>10</v>
      </c>
      <c r="E34" s="93">
        <v>5</v>
      </c>
      <c r="F34" s="93">
        <v>10</v>
      </c>
      <c r="G34" s="93">
        <v>5</v>
      </c>
      <c r="H34" s="93">
        <v>5</v>
      </c>
      <c r="I34" s="93">
        <v>10</v>
      </c>
      <c r="J34" s="93">
        <v>7</v>
      </c>
      <c r="K34" s="93">
        <v>10</v>
      </c>
      <c r="L34" s="93">
        <v>8</v>
      </c>
      <c r="M34" s="93">
        <v>5</v>
      </c>
      <c r="N34" s="104"/>
    </row>
    <row r="35" spans="1:14" ht="18.75" customHeight="1" x14ac:dyDescent="0.3">
      <c r="A35" s="93">
        <v>34</v>
      </c>
      <c r="B35" s="93">
        <v>424647</v>
      </c>
      <c r="C35" s="103">
        <f>ROUND(SUM(D35:N35)/10,2)</f>
        <v>6.2</v>
      </c>
      <c r="D35" s="93">
        <v>10</v>
      </c>
      <c r="E35" s="93">
        <v>6</v>
      </c>
      <c r="F35" s="93">
        <v>10</v>
      </c>
      <c r="G35" s="93">
        <v>5</v>
      </c>
      <c r="H35" s="93">
        <v>5</v>
      </c>
      <c r="I35" s="93">
        <v>10</v>
      </c>
      <c r="J35" s="93">
        <v>2</v>
      </c>
      <c r="K35" s="93">
        <v>1</v>
      </c>
      <c r="L35" s="93">
        <v>6</v>
      </c>
      <c r="M35" s="93">
        <v>7</v>
      </c>
      <c r="N35" s="104"/>
    </row>
    <row r="36" spans="1:14" ht="18.75" customHeight="1" x14ac:dyDescent="0.3">
      <c r="A36" s="93">
        <v>35</v>
      </c>
      <c r="B36" s="93">
        <v>343515</v>
      </c>
      <c r="C36" s="106">
        <v>0</v>
      </c>
      <c r="D36" s="100">
        <v>0</v>
      </c>
      <c r="E36" s="100">
        <v>5</v>
      </c>
      <c r="F36" s="100">
        <v>8</v>
      </c>
      <c r="G36" s="100">
        <v>6</v>
      </c>
      <c r="H36" s="100">
        <v>0</v>
      </c>
      <c r="I36" s="100">
        <v>10</v>
      </c>
      <c r="J36" s="100">
        <v>8</v>
      </c>
      <c r="K36" s="100">
        <v>0</v>
      </c>
      <c r="L36" s="100">
        <v>10</v>
      </c>
      <c r="M36" s="100">
        <v>0</v>
      </c>
      <c r="N36" s="104"/>
    </row>
    <row r="37" spans="1:14" ht="18.75" customHeight="1" x14ac:dyDescent="0.3">
      <c r="A37" s="93">
        <v>36</v>
      </c>
      <c r="B37" s="93">
        <v>433931</v>
      </c>
      <c r="C37" s="103">
        <f>ROUND(SUM(D37:N37)/10,2)</f>
        <v>8.9</v>
      </c>
      <c r="D37" s="104">
        <v>10</v>
      </c>
      <c r="E37" s="104">
        <v>10</v>
      </c>
      <c r="F37" s="104">
        <v>10</v>
      </c>
      <c r="G37" s="104">
        <v>5</v>
      </c>
      <c r="H37" s="104">
        <v>10</v>
      </c>
      <c r="I37" s="104">
        <v>10</v>
      </c>
      <c r="J37" s="104">
        <v>7</v>
      </c>
      <c r="K37" s="104">
        <v>10</v>
      </c>
      <c r="L37" s="104">
        <v>10</v>
      </c>
      <c r="M37" s="104">
        <v>7</v>
      </c>
      <c r="N37" s="104"/>
    </row>
    <row r="38" spans="1:14" ht="18.75" customHeight="1" x14ac:dyDescent="0.3">
      <c r="A38" s="93">
        <v>37</v>
      </c>
      <c r="B38" s="104"/>
      <c r="C38" s="107">
        <f>ROUND(SUM(D38:N38)/10,2)</f>
        <v>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4"/>
    </row>
    <row r="39" spans="1:14" ht="18.75" customHeight="1" x14ac:dyDescent="0.3">
      <c r="A39" s="93">
        <v>38</v>
      </c>
      <c r="B39" s="93">
        <v>415460</v>
      </c>
      <c r="C39" s="103">
        <f>ROUND(SUM(D39:G39,I39:L39)/10,2)</f>
        <v>8</v>
      </c>
      <c r="D39" s="104">
        <v>10</v>
      </c>
      <c r="E39" s="104">
        <v>10</v>
      </c>
      <c r="F39" s="104">
        <v>10</v>
      </c>
      <c r="G39" s="104">
        <v>10</v>
      </c>
      <c r="H39" s="99">
        <v>10</v>
      </c>
      <c r="I39" s="104">
        <v>10</v>
      </c>
      <c r="J39" s="104">
        <v>10</v>
      </c>
      <c r="K39" s="104">
        <v>10</v>
      </c>
      <c r="L39" s="104">
        <v>10</v>
      </c>
      <c r="M39" s="99">
        <v>10</v>
      </c>
      <c r="N39" s="104"/>
    </row>
    <row r="40" spans="1:14" ht="18.75" customHeight="1" x14ac:dyDescent="0.3">
      <c r="A40" s="93">
        <v>39</v>
      </c>
      <c r="B40" s="93">
        <v>415465</v>
      </c>
      <c r="C40" s="103">
        <f>ROUND(SUM(D40:G40,I40:K40)/10,2)</f>
        <v>6.6</v>
      </c>
      <c r="D40" s="104">
        <v>10</v>
      </c>
      <c r="E40" s="104">
        <v>10</v>
      </c>
      <c r="F40" s="104">
        <v>10</v>
      </c>
      <c r="G40" s="104">
        <v>7</v>
      </c>
      <c r="H40" s="99">
        <v>8</v>
      </c>
      <c r="I40" s="104">
        <v>10</v>
      </c>
      <c r="J40" s="104">
        <v>9</v>
      </c>
      <c r="K40" s="104">
        <v>10</v>
      </c>
      <c r="L40" s="99">
        <v>10</v>
      </c>
      <c r="M40" s="99">
        <v>10</v>
      </c>
      <c r="N40" s="104"/>
    </row>
    <row r="41" spans="1:14" ht="18.75" customHeight="1" x14ac:dyDescent="0.3">
      <c r="A41" s="93">
        <v>40</v>
      </c>
      <c r="B41" s="93">
        <v>390906</v>
      </c>
      <c r="C41" s="103">
        <f>ROUND(SUM(D41:N41)/10,2)</f>
        <v>3.8</v>
      </c>
      <c r="D41" s="104">
        <v>5</v>
      </c>
      <c r="E41" s="104">
        <v>8</v>
      </c>
      <c r="F41" s="104">
        <v>10</v>
      </c>
      <c r="G41" s="104">
        <v>0</v>
      </c>
      <c r="H41" s="104">
        <v>0</v>
      </c>
      <c r="I41" s="104">
        <v>10</v>
      </c>
      <c r="J41" s="104">
        <v>0</v>
      </c>
      <c r="K41" s="104">
        <v>0</v>
      </c>
      <c r="L41" s="104">
        <v>0</v>
      </c>
      <c r="M41" s="104">
        <v>5</v>
      </c>
      <c r="N41" s="104">
        <v>0</v>
      </c>
    </row>
    <row r="42" spans="1:14" ht="18.75" customHeight="1" x14ac:dyDescent="0.3">
      <c r="A42" s="93">
        <v>41</v>
      </c>
      <c r="B42" s="93">
        <v>424663</v>
      </c>
      <c r="C42" s="103">
        <f>ROUND(SUM(D42,F42:G42,I42:K42)/10,2)</f>
        <v>4.5</v>
      </c>
      <c r="D42" s="93">
        <v>10</v>
      </c>
      <c r="E42" s="95"/>
      <c r="F42" s="93">
        <v>10</v>
      </c>
      <c r="G42" s="104">
        <v>4</v>
      </c>
      <c r="H42" s="95"/>
      <c r="I42" s="93">
        <v>10</v>
      </c>
      <c r="J42" s="93">
        <v>8</v>
      </c>
      <c r="K42" s="93">
        <v>3</v>
      </c>
      <c r="L42" s="95"/>
      <c r="M42" s="95"/>
      <c r="N42" s="104"/>
    </row>
    <row r="43" spans="1:14" ht="18.75" customHeight="1" x14ac:dyDescent="0.3">
      <c r="A43" s="93">
        <v>42</v>
      </c>
      <c r="B43" s="93">
        <v>902040</v>
      </c>
      <c r="C43" s="103">
        <f>ROUND(SUM(D43:N43)/10,2)</f>
        <v>6.6</v>
      </c>
      <c r="D43" s="93">
        <v>0</v>
      </c>
      <c r="E43" s="93">
        <v>8</v>
      </c>
      <c r="F43" s="93">
        <v>10</v>
      </c>
      <c r="G43" s="93">
        <v>5</v>
      </c>
      <c r="H43" s="93">
        <v>5</v>
      </c>
      <c r="I43" s="93">
        <v>10</v>
      </c>
      <c r="J43" s="93">
        <v>7</v>
      </c>
      <c r="K43" s="93">
        <v>10</v>
      </c>
      <c r="L43" s="93">
        <v>6</v>
      </c>
      <c r="M43" s="93">
        <v>5</v>
      </c>
      <c r="N43" s="104"/>
    </row>
    <row r="44" spans="1:14" ht="18.75" customHeight="1" x14ac:dyDescent="0.3">
      <c r="A44" s="93">
        <v>43</v>
      </c>
      <c r="B44" s="93">
        <v>424640</v>
      </c>
      <c r="C44" s="103">
        <f>ROUND(SUM(D44:J44)/10,2)</f>
        <v>3.5</v>
      </c>
      <c r="D44" s="93">
        <v>5</v>
      </c>
      <c r="E44" s="93">
        <v>5</v>
      </c>
      <c r="F44" s="93">
        <v>8</v>
      </c>
      <c r="G44" s="93">
        <v>2</v>
      </c>
      <c r="H44" s="93">
        <v>0</v>
      </c>
      <c r="I44" s="93">
        <v>10</v>
      </c>
      <c r="J44" s="93">
        <v>5</v>
      </c>
      <c r="K44" s="100">
        <v>10</v>
      </c>
      <c r="L44" s="99">
        <v>0</v>
      </c>
      <c r="M44" s="100">
        <v>5</v>
      </c>
      <c r="N44" s="104"/>
    </row>
    <row r="45" spans="1:14" ht="18.75" customHeight="1" x14ac:dyDescent="0.3">
      <c r="A45" s="93">
        <v>44</v>
      </c>
      <c r="B45" s="93">
        <v>424650</v>
      </c>
      <c r="C45" s="103">
        <f>ROUND(SUM(D45:K45,M45)/10,2)</f>
        <v>8.3000000000000007</v>
      </c>
      <c r="D45" s="104">
        <v>10</v>
      </c>
      <c r="E45" s="104">
        <v>10</v>
      </c>
      <c r="F45" s="104">
        <v>10</v>
      </c>
      <c r="G45" s="104">
        <v>8</v>
      </c>
      <c r="H45" s="104">
        <v>10</v>
      </c>
      <c r="I45" s="104">
        <v>10</v>
      </c>
      <c r="J45" s="104">
        <v>10</v>
      </c>
      <c r="K45" s="104">
        <v>5</v>
      </c>
      <c r="L45" s="99">
        <v>10</v>
      </c>
      <c r="M45" s="104">
        <v>10</v>
      </c>
      <c r="N45" s="104"/>
    </row>
    <row r="46" spans="1:14" ht="18.75" customHeight="1" x14ac:dyDescent="0.3">
      <c r="A46" s="93">
        <v>45</v>
      </c>
      <c r="B46" s="93">
        <v>424657</v>
      </c>
      <c r="C46" s="103">
        <f>ROUND(SUM(D46:N46)/10,2)</f>
        <v>6.9</v>
      </c>
      <c r="D46" s="104">
        <v>0</v>
      </c>
      <c r="E46" s="104">
        <v>10</v>
      </c>
      <c r="F46" s="104">
        <v>10</v>
      </c>
      <c r="G46" s="104">
        <v>5</v>
      </c>
      <c r="H46" s="104">
        <v>5</v>
      </c>
      <c r="I46" s="104">
        <v>10</v>
      </c>
      <c r="J46" s="104">
        <v>9</v>
      </c>
      <c r="K46" s="104">
        <v>10</v>
      </c>
      <c r="L46" s="104">
        <v>10</v>
      </c>
      <c r="M46" s="104">
        <v>0</v>
      </c>
      <c r="N46" s="104"/>
    </row>
    <row r="47" spans="1:14" ht="18.75" customHeight="1" x14ac:dyDescent="0.3">
      <c r="A47" s="93">
        <v>46</v>
      </c>
      <c r="B47" s="93">
        <v>902057</v>
      </c>
      <c r="C47" s="103">
        <f>ROUND(SUM(D47:N47)/10,2)</f>
        <v>8.4</v>
      </c>
      <c r="D47" s="93">
        <v>10</v>
      </c>
      <c r="E47" s="93">
        <v>8</v>
      </c>
      <c r="F47" s="93">
        <v>8</v>
      </c>
      <c r="G47" s="93">
        <v>10</v>
      </c>
      <c r="H47" s="93">
        <v>5</v>
      </c>
      <c r="I47" s="93">
        <v>10</v>
      </c>
      <c r="J47" s="93">
        <v>7</v>
      </c>
      <c r="K47" s="93">
        <v>10</v>
      </c>
      <c r="L47" s="93">
        <v>10</v>
      </c>
      <c r="M47" s="93">
        <v>6</v>
      </c>
      <c r="N47" s="104"/>
    </row>
    <row r="48" spans="1:14" ht="18.75" customHeight="1" x14ac:dyDescent="0.3">
      <c r="A48" s="93">
        <v>47</v>
      </c>
      <c r="B48" s="93">
        <v>424662</v>
      </c>
      <c r="C48" s="103">
        <f>ROUND(SUM(D48:N48)/10,2)</f>
        <v>9.3000000000000007</v>
      </c>
      <c r="D48" s="104">
        <v>10</v>
      </c>
      <c r="E48" s="104">
        <v>10</v>
      </c>
      <c r="F48" s="104">
        <v>10</v>
      </c>
      <c r="G48" s="104">
        <v>10</v>
      </c>
      <c r="H48" s="104">
        <v>5</v>
      </c>
      <c r="I48" s="104">
        <v>10</v>
      </c>
      <c r="J48" s="104">
        <v>10</v>
      </c>
      <c r="K48" s="104">
        <v>10</v>
      </c>
      <c r="L48" s="104">
        <v>8</v>
      </c>
      <c r="M48" s="104">
        <v>10</v>
      </c>
      <c r="N48" s="104"/>
    </row>
    <row r="49" spans="1:14" ht="18.75" customHeight="1" x14ac:dyDescent="0.3">
      <c r="A49" s="93">
        <v>48</v>
      </c>
      <c r="B49" s="93">
        <v>424645</v>
      </c>
      <c r="C49" s="103">
        <f>ROUND(SUM(D49:N49)/10,2)</f>
        <v>7.1</v>
      </c>
      <c r="D49" s="93">
        <v>6</v>
      </c>
      <c r="E49" s="93">
        <v>8</v>
      </c>
      <c r="F49" s="93">
        <v>10</v>
      </c>
      <c r="G49" s="93">
        <v>5</v>
      </c>
      <c r="H49" s="93">
        <v>0</v>
      </c>
      <c r="I49" s="93">
        <v>10</v>
      </c>
      <c r="J49" s="93">
        <v>8</v>
      </c>
      <c r="K49" s="93">
        <v>10</v>
      </c>
      <c r="L49" s="93">
        <v>4</v>
      </c>
      <c r="M49" s="93">
        <v>10</v>
      </c>
      <c r="N49" s="10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8.61328125" defaultRowHeight="15" customHeight="1" x14ac:dyDescent="0.3"/>
  <cols>
    <col min="1" max="1" width="3.61328125" style="108" customWidth="1"/>
    <col min="2" max="2" width="8.61328125" style="108" customWidth="1"/>
    <col min="3" max="3" width="8.4609375" style="108" customWidth="1"/>
    <col min="4" max="14" width="5.07421875" style="108" customWidth="1"/>
    <col min="15" max="255" width="8.61328125" style="108" customWidth="1"/>
  </cols>
  <sheetData>
    <row r="1" spans="1:14" ht="30" customHeight="1" x14ac:dyDescent="0.3">
      <c r="A1" s="91"/>
      <c r="B1" s="92" t="s">
        <v>0</v>
      </c>
      <c r="C1" s="92" t="s">
        <v>78</v>
      </c>
      <c r="D1" s="92" t="s">
        <v>104</v>
      </c>
      <c r="E1" s="92" t="s">
        <v>106</v>
      </c>
      <c r="F1" s="92" t="s">
        <v>127</v>
      </c>
      <c r="G1" s="92" t="s">
        <v>128</v>
      </c>
      <c r="H1" s="92" t="s">
        <v>107</v>
      </c>
      <c r="I1" s="92" t="s">
        <v>129</v>
      </c>
      <c r="J1" s="92" t="s">
        <v>118</v>
      </c>
      <c r="K1" s="92" t="s">
        <v>123</v>
      </c>
      <c r="L1" s="92" t="s">
        <v>130</v>
      </c>
      <c r="M1" s="92" t="s">
        <v>113</v>
      </c>
      <c r="N1" s="92" t="s">
        <v>85</v>
      </c>
    </row>
    <row r="2" spans="1:14" ht="18.75" customHeight="1" x14ac:dyDescent="0.3">
      <c r="A2" s="93">
        <v>1</v>
      </c>
      <c r="B2" s="93">
        <v>424415</v>
      </c>
      <c r="C2" s="109">
        <f>ROUND(SUM(D2:F2,H2,I2)/10,2)</f>
        <v>4.9000000000000004</v>
      </c>
      <c r="D2" s="104">
        <v>10</v>
      </c>
      <c r="E2" s="104">
        <v>10</v>
      </c>
      <c r="F2" s="104">
        <v>10</v>
      </c>
      <c r="G2" s="99">
        <v>10</v>
      </c>
      <c r="H2" s="104">
        <v>10</v>
      </c>
      <c r="I2" s="104">
        <v>9</v>
      </c>
      <c r="J2" s="99">
        <v>10</v>
      </c>
      <c r="K2" s="99">
        <v>9</v>
      </c>
      <c r="L2" s="99">
        <v>10</v>
      </c>
      <c r="M2" s="99">
        <v>10</v>
      </c>
      <c r="N2" s="104"/>
    </row>
    <row r="3" spans="1:14" ht="18.75" customHeight="1" x14ac:dyDescent="0.3">
      <c r="A3" s="93">
        <v>2</v>
      </c>
      <c r="B3" s="93">
        <v>424642</v>
      </c>
      <c r="C3" s="109">
        <f>ROUND(SUM(D3:N3)/10,2)</f>
        <v>11</v>
      </c>
      <c r="D3" s="104">
        <v>10</v>
      </c>
      <c r="E3" s="104">
        <v>10</v>
      </c>
      <c r="F3" s="104">
        <v>10</v>
      </c>
      <c r="G3" s="104">
        <v>10</v>
      </c>
      <c r="H3" s="104">
        <v>10</v>
      </c>
      <c r="I3" s="104">
        <v>10</v>
      </c>
      <c r="J3" s="104">
        <v>10</v>
      </c>
      <c r="K3" s="104">
        <v>10</v>
      </c>
      <c r="L3" s="104">
        <v>10</v>
      </c>
      <c r="M3" s="104">
        <v>10</v>
      </c>
      <c r="N3" s="104">
        <v>10</v>
      </c>
    </row>
    <row r="4" spans="1:14" ht="18.75" customHeight="1" x14ac:dyDescent="0.3">
      <c r="A4" s="93">
        <v>3</v>
      </c>
      <c r="B4" s="93">
        <v>424646</v>
      </c>
      <c r="C4" s="109">
        <f>ROUND(SUM(D4:E4,H4:I4,M4)/10,2)</f>
        <v>4.8</v>
      </c>
      <c r="D4" s="93">
        <v>10</v>
      </c>
      <c r="E4" s="93">
        <v>10</v>
      </c>
      <c r="F4" s="100">
        <v>10</v>
      </c>
      <c r="G4" s="99">
        <v>10</v>
      </c>
      <c r="H4" s="93">
        <v>10</v>
      </c>
      <c r="I4" s="93">
        <v>8</v>
      </c>
      <c r="J4" s="100">
        <v>10</v>
      </c>
      <c r="K4" s="100">
        <v>5</v>
      </c>
      <c r="L4" s="100">
        <v>5</v>
      </c>
      <c r="M4" s="93">
        <v>10</v>
      </c>
      <c r="N4" s="105"/>
    </row>
    <row r="5" spans="1:14" ht="18.75" customHeight="1" x14ac:dyDescent="0.3">
      <c r="A5" s="93">
        <v>4</v>
      </c>
      <c r="B5" s="93">
        <v>424643</v>
      </c>
      <c r="C5" s="109">
        <f t="shared" ref="C5:C14" si="0">ROUND(SUM(D5:N5)/10,2)</f>
        <v>9.6999999999999993</v>
      </c>
      <c r="D5" s="104">
        <v>10</v>
      </c>
      <c r="E5" s="104">
        <v>10</v>
      </c>
      <c r="F5" s="104">
        <v>10</v>
      </c>
      <c r="G5" s="104">
        <v>10</v>
      </c>
      <c r="H5" s="104">
        <v>10</v>
      </c>
      <c r="I5" s="104">
        <v>7</v>
      </c>
      <c r="J5" s="104">
        <v>10</v>
      </c>
      <c r="K5" s="104">
        <v>10</v>
      </c>
      <c r="L5" s="104">
        <v>10</v>
      </c>
      <c r="M5" s="104">
        <v>10</v>
      </c>
      <c r="N5" s="104"/>
    </row>
    <row r="6" spans="1:14" ht="18.75" customHeight="1" x14ac:dyDescent="0.3">
      <c r="A6" s="93">
        <v>5</v>
      </c>
      <c r="B6" s="93">
        <v>313542</v>
      </c>
      <c r="C6" s="109">
        <f t="shared" si="0"/>
        <v>8.3000000000000007</v>
      </c>
      <c r="D6" s="93">
        <v>10</v>
      </c>
      <c r="E6" s="93">
        <v>10</v>
      </c>
      <c r="F6" s="93">
        <v>10</v>
      </c>
      <c r="G6" s="93">
        <v>10</v>
      </c>
      <c r="H6" s="93">
        <v>10</v>
      </c>
      <c r="I6" s="93">
        <v>8</v>
      </c>
      <c r="J6" s="93">
        <v>5</v>
      </c>
      <c r="K6" s="93">
        <v>5</v>
      </c>
      <c r="L6" s="93">
        <v>5</v>
      </c>
      <c r="M6" s="93">
        <v>10</v>
      </c>
      <c r="N6" s="104"/>
    </row>
    <row r="7" spans="1:14" ht="18.75" customHeight="1" x14ac:dyDescent="0.3">
      <c r="A7" s="93">
        <v>6</v>
      </c>
      <c r="B7" s="93">
        <v>280236</v>
      </c>
      <c r="C7" s="109">
        <f t="shared" si="0"/>
        <v>7.8</v>
      </c>
      <c r="D7" s="93">
        <v>10</v>
      </c>
      <c r="E7" s="93">
        <v>10</v>
      </c>
      <c r="F7" s="93">
        <v>7</v>
      </c>
      <c r="G7" s="93">
        <v>5</v>
      </c>
      <c r="H7" s="93">
        <v>10</v>
      </c>
      <c r="I7" s="93">
        <v>5</v>
      </c>
      <c r="J7" s="93">
        <v>6</v>
      </c>
      <c r="K7" s="93">
        <v>10</v>
      </c>
      <c r="L7" s="93">
        <v>5</v>
      </c>
      <c r="M7" s="93">
        <v>10</v>
      </c>
      <c r="N7" s="104"/>
    </row>
    <row r="8" spans="1:14" ht="18.75" customHeight="1" x14ac:dyDescent="0.3">
      <c r="A8" s="93">
        <v>7</v>
      </c>
      <c r="B8" s="93">
        <v>415121</v>
      </c>
      <c r="C8" s="109">
        <f t="shared" si="0"/>
        <v>8.3000000000000007</v>
      </c>
      <c r="D8" s="93">
        <v>10</v>
      </c>
      <c r="E8" s="93">
        <v>10</v>
      </c>
      <c r="F8" s="93">
        <v>10</v>
      </c>
      <c r="G8" s="93">
        <v>0</v>
      </c>
      <c r="H8" s="93">
        <v>10</v>
      </c>
      <c r="I8" s="93">
        <v>8</v>
      </c>
      <c r="J8" s="93">
        <v>5</v>
      </c>
      <c r="K8" s="93">
        <v>10</v>
      </c>
      <c r="L8" s="93">
        <v>10</v>
      </c>
      <c r="M8" s="93">
        <v>10</v>
      </c>
      <c r="N8" s="104"/>
    </row>
    <row r="9" spans="1:14" ht="18.75" customHeight="1" x14ac:dyDescent="0.3">
      <c r="A9" s="93">
        <v>8</v>
      </c>
      <c r="B9" s="93">
        <v>380027</v>
      </c>
      <c r="C9" s="109">
        <f t="shared" si="0"/>
        <v>9.8000000000000007</v>
      </c>
      <c r="D9" s="93">
        <v>10</v>
      </c>
      <c r="E9" s="93">
        <v>8</v>
      </c>
      <c r="F9" s="93">
        <v>10</v>
      </c>
      <c r="G9" s="93">
        <v>10</v>
      </c>
      <c r="H9" s="93">
        <v>10</v>
      </c>
      <c r="I9" s="93">
        <v>10</v>
      </c>
      <c r="J9" s="93">
        <v>10</v>
      </c>
      <c r="K9" s="93">
        <v>10</v>
      </c>
      <c r="L9" s="93">
        <v>10</v>
      </c>
      <c r="M9" s="93">
        <v>10</v>
      </c>
      <c r="N9" s="93">
        <v>0</v>
      </c>
    </row>
    <row r="10" spans="1:14" ht="18.75" customHeight="1" x14ac:dyDescent="0.3">
      <c r="A10" s="93">
        <v>9</v>
      </c>
      <c r="B10" s="93">
        <v>424661</v>
      </c>
      <c r="C10" s="109">
        <f t="shared" si="0"/>
        <v>9.9</v>
      </c>
      <c r="D10" s="93">
        <v>10</v>
      </c>
      <c r="E10" s="93">
        <v>10</v>
      </c>
      <c r="F10" s="93">
        <v>10</v>
      </c>
      <c r="G10" s="93">
        <v>10</v>
      </c>
      <c r="H10" s="93">
        <v>10</v>
      </c>
      <c r="I10" s="93">
        <v>10</v>
      </c>
      <c r="J10" s="93">
        <v>9</v>
      </c>
      <c r="K10" s="93">
        <v>10</v>
      </c>
      <c r="L10" s="93">
        <v>10</v>
      </c>
      <c r="M10" s="93">
        <v>10</v>
      </c>
      <c r="N10" s="104"/>
    </row>
    <row r="11" spans="1:14" ht="18.75" customHeight="1" x14ac:dyDescent="0.3">
      <c r="A11" s="93">
        <v>10</v>
      </c>
      <c r="B11" s="93">
        <v>424638</v>
      </c>
      <c r="C11" s="109">
        <f t="shared" si="0"/>
        <v>9.6</v>
      </c>
      <c r="D11" s="93">
        <v>10</v>
      </c>
      <c r="E11" s="93">
        <v>10</v>
      </c>
      <c r="F11" s="93">
        <v>10</v>
      </c>
      <c r="G11" s="93">
        <v>10</v>
      </c>
      <c r="H11" s="93">
        <v>10</v>
      </c>
      <c r="I11" s="93">
        <v>8</v>
      </c>
      <c r="J11" s="93">
        <v>10</v>
      </c>
      <c r="K11" s="93">
        <v>10</v>
      </c>
      <c r="L11" s="93">
        <v>8</v>
      </c>
      <c r="M11" s="93">
        <v>10</v>
      </c>
      <c r="N11" s="104"/>
    </row>
    <row r="12" spans="1:14" ht="18.75" customHeight="1" x14ac:dyDescent="0.3">
      <c r="A12" s="93">
        <v>11</v>
      </c>
      <c r="B12" s="93">
        <v>424660</v>
      </c>
      <c r="C12" s="109">
        <f t="shared" si="0"/>
        <v>10</v>
      </c>
      <c r="D12" s="104">
        <v>10</v>
      </c>
      <c r="E12" s="104">
        <v>10</v>
      </c>
      <c r="F12" s="104">
        <v>10</v>
      </c>
      <c r="G12" s="104">
        <v>10</v>
      </c>
      <c r="H12" s="104">
        <v>10</v>
      </c>
      <c r="I12" s="104">
        <v>10</v>
      </c>
      <c r="J12" s="104">
        <v>10</v>
      </c>
      <c r="K12" s="104">
        <v>10</v>
      </c>
      <c r="L12" s="104">
        <v>10</v>
      </c>
      <c r="M12" s="104">
        <v>10</v>
      </c>
      <c r="N12" s="104"/>
    </row>
    <row r="13" spans="1:14" ht="18.75" customHeight="1" x14ac:dyDescent="0.3">
      <c r="A13" s="93">
        <v>12</v>
      </c>
      <c r="B13" s="93">
        <v>424639</v>
      </c>
      <c r="C13" s="109">
        <f t="shared" si="0"/>
        <v>8.5</v>
      </c>
      <c r="D13" s="104">
        <v>8</v>
      </c>
      <c r="E13" s="104">
        <v>10</v>
      </c>
      <c r="F13" s="104">
        <v>10</v>
      </c>
      <c r="G13" s="104">
        <v>10</v>
      </c>
      <c r="H13" s="104">
        <v>5</v>
      </c>
      <c r="I13" s="104">
        <v>5</v>
      </c>
      <c r="J13" s="104">
        <v>7</v>
      </c>
      <c r="K13" s="104">
        <v>10</v>
      </c>
      <c r="L13" s="104">
        <v>10</v>
      </c>
      <c r="M13" s="104">
        <v>10</v>
      </c>
      <c r="N13" s="104"/>
    </row>
    <row r="14" spans="1:14" ht="18.75" customHeight="1" x14ac:dyDescent="0.3">
      <c r="A14" s="93">
        <v>13</v>
      </c>
      <c r="B14" s="93">
        <v>424653</v>
      </c>
      <c r="C14" s="109">
        <f t="shared" si="0"/>
        <v>9.5</v>
      </c>
      <c r="D14" s="93">
        <v>10</v>
      </c>
      <c r="E14" s="93">
        <v>10</v>
      </c>
      <c r="F14" s="93">
        <v>10</v>
      </c>
      <c r="G14" s="93">
        <v>10</v>
      </c>
      <c r="H14" s="93">
        <v>5</v>
      </c>
      <c r="I14" s="93">
        <v>10</v>
      </c>
      <c r="J14" s="93">
        <v>10</v>
      </c>
      <c r="K14" s="93">
        <v>10</v>
      </c>
      <c r="L14" s="93">
        <v>10</v>
      </c>
      <c r="M14" s="93">
        <v>10</v>
      </c>
      <c r="N14" s="104"/>
    </row>
    <row r="15" spans="1:14" ht="18.75" customHeight="1" x14ac:dyDescent="0.3">
      <c r="A15" s="93">
        <v>14</v>
      </c>
      <c r="B15" s="93">
        <v>311640</v>
      </c>
      <c r="C15" s="106">
        <v>0</v>
      </c>
      <c r="D15" s="100">
        <v>10</v>
      </c>
      <c r="E15" s="100">
        <v>0</v>
      </c>
      <c r="F15" s="100">
        <v>10</v>
      </c>
      <c r="G15" s="100">
        <v>10</v>
      </c>
      <c r="H15" s="100">
        <v>10</v>
      </c>
      <c r="I15" s="100">
        <v>5</v>
      </c>
      <c r="J15" s="100">
        <v>10</v>
      </c>
      <c r="K15" s="100">
        <v>5</v>
      </c>
      <c r="L15" s="100">
        <v>0</v>
      </c>
      <c r="M15" s="100">
        <v>10</v>
      </c>
      <c r="N15" s="104"/>
    </row>
    <row r="16" spans="1:14" ht="18.75" customHeight="1" x14ac:dyDescent="0.3">
      <c r="A16" s="93">
        <v>15</v>
      </c>
      <c r="B16" s="93">
        <v>424641</v>
      </c>
      <c r="C16" s="109">
        <f>ROUND(SUM(D16:N16)/10,2)</f>
        <v>8.6999999999999993</v>
      </c>
      <c r="D16" s="93">
        <v>10</v>
      </c>
      <c r="E16" s="93">
        <v>10</v>
      </c>
      <c r="F16" s="93">
        <v>10</v>
      </c>
      <c r="G16" s="93">
        <v>8</v>
      </c>
      <c r="H16" s="93">
        <v>10</v>
      </c>
      <c r="I16" s="93">
        <v>8</v>
      </c>
      <c r="J16" s="93">
        <v>1</v>
      </c>
      <c r="K16" s="93">
        <v>10</v>
      </c>
      <c r="L16" s="93">
        <v>10</v>
      </c>
      <c r="M16" s="93">
        <v>10</v>
      </c>
      <c r="N16" s="104"/>
    </row>
    <row r="17" spans="1:14" ht="18.75" customHeight="1" x14ac:dyDescent="0.3">
      <c r="A17" s="93">
        <v>16</v>
      </c>
      <c r="B17" s="93">
        <v>424622</v>
      </c>
      <c r="C17" s="109">
        <f>ROUND(SUM(D17:N17)/10,2)</f>
        <v>7.8</v>
      </c>
      <c r="D17" s="93">
        <v>10</v>
      </c>
      <c r="E17" s="93">
        <v>10</v>
      </c>
      <c r="F17" s="93">
        <v>10</v>
      </c>
      <c r="G17" s="93">
        <v>0</v>
      </c>
      <c r="H17" s="93">
        <v>5</v>
      </c>
      <c r="I17" s="93">
        <v>6</v>
      </c>
      <c r="J17" s="93">
        <v>8</v>
      </c>
      <c r="K17" s="93">
        <v>9</v>
      </c>
      <c r="L17" s="93">
        <v>10</v>
      </c>
      <c r="M17" s="93">
        <v>10</v>
      </c>
      <c r="N17" s="104"/>
    </row>
    <row r="18" spans="1:14" ht="18.75" customHeight="1" x14ac:dyDescent="0.3">
      <c r="A18" s="93">
        <v>17</v>
      </c>
      <c r="B18" s="93">
        <v>424649</v>
      </c>
      <c r="C18" s="109">
        <f>ROUND(SUM(D18:N18)/10,2)</f>
        <v>9.6999999999999993</v>
      </c>
      <c r="D18" s="104">
        <v>10</v>
      </c>
      <c r="E18" s="104">
        <v>10</v>
      </c>
      <c r="F18" s="104">
        <v>10</v>
      </c>
      <c r="G18" s="104">
        <v>10</v>
      </c>
      <c r="H18" s="104">
        <v>10</v>
      </c>
      <c r="I18" s="104">
        <v>8</v>
      </c>
      <c r="J18" s="104">
        <v>10</v>
      </c>
      <c r="K18" s="104">
        <v>10</v>
      </c>
      <c r="L18" s="104">
        <v>9</v>
      </c>
      <c r="M18" s="104">
        <v>10</v>
      </c>
      <c r="N18" s="104"/>
    </row>
    <row r="19" spans="1:14" ht="18.75" customHeight="1" x14ac:dyDescent="0.3">
      <c r="A19" s="93">
        <v>18</v>
      </c>
      <c r="B19" s="93">
        <v>424656</v>
      </c>
      <c r="C19" s="109">
        <f>ROUND(SUM(D19:I19)/10,2)</f>
        <v>5.5</v>
      </c>
      <c r="D19" s="104">
        <v>10</v>
      </c>
      <c r="E19" s="104">
        <v>10</v>
      </c>
      <c r="F19" s="104">
        <v>10</v>
      </c>
      <c r="G19" s="104">
        <v>10</v>
      </c>
      <c r="H19" s="104">
        <v>5</v>
      </c>
      <c r="I19" s="104">
        <v>10</v>
      </c>
      <c r="J19" s="99">
        <v>8</v>
      </c>
      <c r="K19" s="99">
        <v>10</v>
      </c>
      <c r="L19" s="99">
        <v>0</v>
      </c>
      <c r="M19" s="99">
        <v>10</v>
      </c>
      <c r="N19" s="104"/>
    </row>
    <row r="20" spans="1:14" ht="18.75" customHeight="1" x14ac:dyDescent="0.3">
      <c r="A20" s="93">
        <v>19</v>
      </c>
      <c r="B20" s="93">
        <v>424621</v>
      </c>
      <c r="C20" s="106">
        <v>0</v>
      </c>
      <c r="D20" s="100">
        <v>10</v>
      </c>
      <c r="E20" s="100">
        <v>10</v>
      </c>
      <c r="F20" s="100">
        <v>10</v>
      </c>
      <c r="G20" s="100">
        <v>0</v>
      </c>
      <c r="H20" s="100">
        <v>5</v>
      </c>
      <c r="I20" s="100">
        <v>10</v>
      </c>
      <c r="J20" s="100">
        <v>4</v>
      </c>
      <c r="K20" s="100">
        <v>10</v>
      </c>
      <c r="L20" s="100">
        <v>10</v>
      </c>
      <c r="M20" s="100">
        <v>10</v>
      </c>
      <c r="N20" s="104"/>
    </row>
    <row r="21" spans="1:14" ht="18.75" customHeight="1" x14ac:dyDescent="0.3">
      <c r="A21" s="93">
        <v>20</v>
      </c>
      <c r="B21" s="93">
        <v>312734</v>
      </c>
      <c r="C21" s="106">
        <v>0</v>
      </c>
      <c r="D21" s="100">
        <v>10</v>
      </c>
      <c r="E21" s="100">
        <v>10</v>
      </c>
      <c r="F21" s="100">
        <v>5</v>
      </c>
      <c r="G21" s="100">
        <v>8</v>
      </c>
      <c r="H21" s="100">
        <v>5</v>
      </c>
      <c r="I21" s="100">
        <v>8</v>
      </c>
      <c r="J21" s="100">
        <v>0</v>
      </c>
      <c r="K21" s="100">
        <v>7</v>
      </c>
      <c r="L21" s="100">
        <v>7</v>
      </c>
      <c r="M21" s="100">
        <v>0</v>
      </c>
      <c r="N21" s="104"/>
    </row>
    <row r="22" spans="1:14" ht="18.75" customHeight="1" x14ac:dyDescent="0.3">
      <c r="A22" s="93">
        <v>21</v>
      </c>
      <c r="B22" s="93">
        <v>255300</v>
      </c>
      <c r="C22" s="109">
        <f t="shared" ref="C22:C27" si="1">ROUND(SUM(D22:N22)/10,2)</f>
        <v>8.8000000000000007</v>
      </c>
      <c r="D22" s="93">
        <v>10</v>
      </c>
      <c r="E22" s="93">
        <v>10</v>
      </c>
      <c r="F22" s="93">
        <v>10</v>
      </c>
      <c r="G22" s="93">
        <v>10</v>
      </c>
      <c r="H22" s="93">
        <v>10</v>
      </c>
      <c r="I22" s="93">
        <v>8</v>
      </c>
      <c r="J22" s="93">
        <v>9</v>
      </c>
      <c r="K22" s="93">
        <v>6</v>
      </c>
      <c r="L22" s="93">
        <v>5</v>
      </c>
      <c r="M22" s="93">
        <v>10</v>
      </c>
      <c r="N22" s="104"/>
    </row>
    <row r="23" spans="1:14" ht="18.75" customHeight="1" x14ac:dyDescent="0.3">
      <c r="A23" s="93">
        <v>22</v>
      </c>
      <c r="B23" s="93">
        <v>313290</v>
      </c>
      <c r="C23" s="109">
        <f t="shared" si="1"/>
        <v>9</v>
      </c>
      <c r="D23" s="93">
        <v>10</v>
      </c>
      <c r="E23" s="93">
        <v>10</v>
      </c>
      <c r="F23" s="93">
        <v>9</v>
      </c>
      <c r="G23" s="93">
        <v>10</v>
      </c>
      <c r="H23" s="93">
        <v>10</v>
      </c>
      <c r="I23" s="93">
        <v>8</v>
      </c>
      <c r="J23" s="93">
        <v>6</v>
      </c>
      <c r="K23" s="93">
        <v>9</v>
      </c>
      <c r="L23" s="93">
        <v>8</v>
      </c>
      <c r="M23" s="93">
        <v>10</v>
      </c>
      <c r="N23" s="104"/>
    </row>
    <row r="24" spans="1:14" ht="18.75" customHeight="1" x14ac:dyDescent="0.3">
      <c r="A24" s="93">
        <v>23</v>
      </c>
      <c r="B24" s="93">
        <v>311911</v>
      </c>
      <c r="C24" s="109">
        <f t="shared" si="1"/>
        <v>10</v>
      </c>
      <c r="D24" s="104">
        <v>10</v>
      </c>
      <c r="E24" s="104">
        <v>10</v>
      </c>
      <c r="F24" s="104">
        <v>10</v>
      </c>
      <c r="G24" s="104">
        <v>10</v>
      </c>
      <c r="H24" s="104">
        <v>5</v>
      </c>
      <c r="I24" s="104">
        <v>10</v>
      </c>
      <c r="J24" s="104">
        <v>8</v>
      </c>
      <c r="K24" s="104">
        <v>10</v>
      </c>
      <c r="L24" s="104">
        <v>7</v>
      </c>
      <c r="M24" s="104">
        <v>10</v>
      </c>
      <c r="N24" s="104">
        <v>10</v>
      </c>
    </row>
    <row r="25" spans="1:14" ht="18.75" customHeight="1" x14ac:dyDescent="0.3">
      <c r="A25" s="93">
        <v>24</v>
      </c>
      <c r="B25" s="93">
        <v>312523</v>
      </c>
      <c r="C25" s="109">
        <f t="shared" si="1"/>
        <v>5.8</v>
      </c>
      <c r="D25" s="104">
        <v>10</v>
      </c>
      <c r="E25" s="104">
        <v>10</v>
      </c>
      <c r="F25" s="104">
        <v>6</v>
      </c>
      <c r="G25" s="104">
        <v>5</v>
      </c>
      <c r="H25" s="104">
        <v>10</v>
      </c>
      <c r="I25" s="104">
        <v>5</v>
      </c>
      <c r="J25" s="104">
        <v>2</v>
      </c>
      <c r="K25" s="104">
        <v>0</v>
      </c>
      <c r="L25" s="104">
        <v>0</v>
      </c>
      <c r="M25" s="104">
        <v>10</v>
      </c>
      <c r="N25" s="104"/>
    </row>
    <row r="26" spans="1:14" ht="18.75" customHeight="1" x14ac:dyDescent="0.3">
      <c r="A26" s="93">
        <v>25</v>
      </c>
      <c r="B26" s="93">
        <v>312695</v>
      </c>
      <c r="C26" s="109">
        <f t="shared" si="1"/>
        <v>9</v>
      </c>
      <c r="D26" s="93">
        <v>10</v>
      </c>
      <c r="E26" s="93">
        <v>10</v>
      </c>
      <c r="F26" s="93">
        <v>10</v>
      </c>
      <c r="G26" s="93">
        <v>10</v>
      </c>
      <c r="H26" s="93">
        <v>5</v>
      </c>
      <c r="I26" s="93">
        <v>8</v>
      </c>
      <c r="J26" s="93">
        <v>7</v>
      </c>
      <c r="K26" s="93">
        <v>10</v>
      </c>
      <c r="L26" s="93">
        <v>10</v>
      </c>
      <c r="M26" s="93">
        <v>10</v>
      </c>
      <c r="N26" s="104"/>
    </row>
    <row r="27" spans="1:14" ht="18.75" customHeight="1" x14ac:dyDescent="0.3">
      <c r="A27" s="93">
        <v>26</v>
      </c>
      <c r="B27" s="93">
        <v>424630</v>
      </c>
      <c r="C27" s="107">
        <f t="shared" si="1"/>
        <v>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04"/>
    </row>
    <row r="28" spans="1:14" ht="18.75" customHeight="1" x14ac:dyDescent="0.3">
      <c r="A28" s="93">
        <v>27</v>
      </c>
      <c r="B28" s="93">
        <v>424637</v>
      </c>
      <c r="C28" s="106">
        <v>0</v>
      </c>
      <c r="D28" s="95"/>
      <c r="E28" s="95"/>
      <c r="F28" s="95"/>
      <c r="G28" s="95"/>
      <c r="H28" s="95"/>
      <c r="I28" s="100">
        <v>8</v>
      </c>
      <c r="J28" s="100">
        <v>2</v>
      </c>
      <c r="K28" s="95"/>
      <c r="L28" s="95"/>
      <c r="M28" s="95"/>
      <c r="N28" s="104"/>
    </row>
    <row r="29" spans="1:14" ht="18.75" customHeight="1" x14ac:dyDescent="0.3">
      <c r="A29" s="93">
        <v>28</v>
      </c>
      <c r="B29" s="93">
        <v>312637</v>
      </c>
      <c r="C29" s="109">
        <f>ROUND(SUM(D29:N29)/10,2)</f>
        <v>8.4</v>
      </c>
      <c r="D29" s="93">
        <v>10</v>
      </c>
      <c r="E29" s="93">
        <v>10</v>
      </c>
      <c r="F29" s="93">
        <v>10</v>
      </c>
      <c r="G29" s="93">
        <v>0</v>
      </c>
      <c r="H29" s="93">
        <v>10</v>
      </c>
      <c r="I29" s="93">
        <v>8</v>
      </c>
      <c r="J29" s="93">
        <v>6</v>
      </c>
      <c r="K29" s="93">
        <v>10</v>
      </c>
      <c r="L29" s="93">
        <v>10</v>
      </c>
      <c r="M29" s="93">
        <v>10</v>
      </c>
      <c r="N29" s="104"/>
    </row>
    <row r="30" spans="1:14" ht="18.75" customHeight="1" x14ac:dyDescent="0.3">
      <c r="A30" s="93">
        <v>29</v>
      </c>
      <c r="B30" s="93">
        <v>424634</v>
      </c>
      <c r="C30" s="109">
        <f>ROUND(SUM(D30:N30)/10,2)</f>
        <v>9.4</v>
      </c>
      <c r="D30" s="93">
        <v>10</v>
      </c>
      <c r="E30" s="93">
        <v>10</v>
      </c>
      <c r="F30" s="93">
        <v>9</v>
      </c>
      <c r="G30" s="93">
        <v>10</v>
      </c>
      <c r="H30" s="93">
        <v>10</v>
      </c>
      <c r="I30" s="93">
        <v>8</v>
      </c>
      <c r="J30" s="93">
        <v>8</v>
      </c>
      <c r="K30" s="93">
        <v>10</v>
      </c>
      <c r="L30" s="93">
        <v>9</v>
      </c>
      <c r="M30" s="93">
        <v>10</v>
      </c>
      <c r="N30" s="104"/>
    </row>
    <row r="31" spans="1:14" ht="18.75" customHeight="1" x14ac:dyDescent="0.3">
      <c r="A31" s="93">
        <v>30</v>
      </c>
      <c r="B31" s="93">
        <v>424655</v>
      </c>
      <c r="C31" s="109">
        <f>ROUND(SUM(D31:N31)/10,2)</f>
        <v>8.5</v>
      </c>
      <c r="D31" s="93">
        <v>0</v>
      </c>
      <c r="E31" s="93">
        <v>10</v>
      </c>
      <c r="F31" s="93">
        <v>10</v>
      </c>
      <c r="G31" s="93">
        <v>10</v>
      </c>
      <c r="H31" s="93">
        <v>10</v>
      </c>
      <c r="I31" s="93">
        <v>5</v>
      </c>
      <c r="J31" s="93">
        <v>10</v>
      </c>
      <c r="K31" s="93">
        <v>10</v>
      </c>
      <c r="L31" s="93">
        <v>10</v>
      </c>
      <c r="M31" s="93">
        <v>10</v>
      </c>
      <c r="N31" s="104"/>
    </row>
    <row r="32" spans="1:14" ht="18.75" customHeight="1" x14ac:dyDescent="0.3">
      <c r="A32" s="93">
        <v>31</v>
      </c>
      <c r="B32" s="93">
        <v>424659</v>
      </c>
      <c r="C32" s="109">
        <f>ROUND(SUM(D32:N32)/10,2)</f>
        <v>8.8000000000000007</v>
      </c>
      <c r="D32" s="104">
        <v>10</v>
      </c>
      <c r="E32" s="104">
        <v>10</v>
      </c>
      <c r="F32" s="104">
        <v>10</v>
      </c>
      <c r="G32" s="104">
        <v>0</v>
      </c>
      <c r="H32" s="104">
        <v>10</v>
      </c>
      <c r="I32" s="104">
        <v>10</v>
      </c>
      <c r="J32" s="104">
        <v>8</v>
      </c>
      <c r="K32" s="104">
        <v>10</v>
      </c>
      <c r="L32" s="104">
        <v>10</v>
      </c>
      <c r="M32" s="104">
        <v>10</v>
      </c>
      <c r="N32" s="104"/>
    </row>
    <row r="33" spans="1:14" ht="18.75" customHeight="1" x14ac:dyDescent="0.3">
      <c r="A33" s="93">
        <v>32</v>
      </c>
      <c r="B33" s="93">
        <v>255010</v>
      </c>
      <c r="C33" s="106">
        <v>0</v>
      </c>
      <c r="D33" s="100">
        <v>10</v>
      </c>
      <c r="E33" s="100">
        <v>8</v>
      </c>
      <c r="F33" s="100">
        <v>10</v>
      </c>
      <c r="G33" s="100">
        <v>0</v>
      </c>
      <c r="H33" s="100">
        <v>0</v>
      </c>
      <c r="I33" s="100">
        <v>0</v>
      </c>
      <c r="J33" s="100">
        <v>2</v>
      </c>
      <c r="K33" s="100">
        <v>0</v>
      </c>
      <c r="L33" s="100">
        <v>5</v>
      </c>
      <c r="M33" s="100">
        <v>10</v>
      </c>
      <c r="N33" s="99"/>
    </row>
    <row r="34" spans="1:14" ht="18.75" customHeight="1" x14ac:dyDescent="0.3">
      <c r="A34" s="93">
        <v>33</v>
      </c>
      <c r="B34" s="93">
        <v>424658</v>
      </c>
      <c r="C34" s="109">
        <f>ROUND(SUM(D34:N34)/10,2)</f>
        <v>9.3000000000000007</v>
      </c>
      <c r="D34" s="93">
        <v>10</v>
      </c>
      <c r="E34" s="93">
        <v>10</v>
      </c>
      <c r="F34" s="93">
        <v>10</v>
      </c>
      <c r="G34" s="93">
        <v>10</v>
      </c>
      <c r="H34" s="93">
        <v>10</v>
      </c>
      <c r="I34" s="93">
        <v>7</v>
      </c>
      <c r="J34" s="93">
        <v>6</v>
      </c>
      <c r="K34" s="93">
        <v>10</v>
      </c>
      <c r="L34" s="93">
        <v>10</v>
      </c>
      <c r="M34" s="93">
        <v>10</v>
      </c>
      <c r="N34" s="104"/>
    </row>
    <row r="35" spans="1:14" ht="18.75" customHeight="1" x14ac:dyDescent="0.3">
      <c r="A35" s="93">
        <v>34</v>
      </c>
      <c r="B35" s="93">
        <v>424647</v>
      </c>
      <c r="C35" s="109">
        <f>ROUND(SUM(D35:L35)/10,2)</f>
        <v>5.0999999999999996</v>
      </c>
      <c r="D35" s="93">
        <v>10</v>
      </c>
      <c r="E35" s="93">
        <v>10</v>
      </c>
      <c r="F35" s="93">
        <v>10</v>
      </c>
      <c r="G35" s="93">
        <v>0</v>
      </c>
      <c r="H35" s="93">
        <v>10</v>
      </c>
      <c r="I35" s="93">
        <v>0</v>
      </c>
      <c r="J35" s="93">
        <v>6</v>
      </c>
      <c r="K35" s="93">
        <v>5</v>
      </c>
      <c r="L35" s="93">
        <v>0</v>
      </c>
      <c r="M35" s="100">
        <v>10</v>
      </c>
      <c r="N35" s="104"/>
    </row>
    <row r="36" spans="1:14" ht="18.75" customHeight="1" x14ac:dyDescent="0.3">
      <c r="A36" s="93">
        <v>35</v>
      </c>
      <c r="B36" s="93">
        <v>343515</v>
      </c>
      <c r="C36" s="109">
        <f t="shared" ref="C36:C43" si="2">ROUND(SUM(D36:N36)/10,2)</f>
        <v>5.5</v>
      </c>
      <c r="D36" s="93">
        <v>10</v>
      </c>
      <c r="E36" s="93">
        <v>0</v>
      </c>
      <c r="F36" s="93">
        <v>9</v>
      </c>
      <c r="G36" s="93">
        <v>10</v>
      </c>
      <c r="H36" s="93">
        <v>5</v>
      </c>
      <c r="I36" s="93">
        <v>8</v>
      </c>
      <c r="J36" s="93">
        <v>8</v>
      </c>
      <c r="K36" s="93">
        <v>5</v>
      </c>
      <c r="L36" s="93">
        <v>0</v>
      </c>
      <c r="M36" s="93">
        <v>0</v>
      </c>
      <c r="N36" s="104"/>
    </row>
    <row r="37" spans="1:14" ht="18.75" customHeight="1" x14ac:dyDescent="0.3">
      <c r="A37" s="93">
        <v>36</v>
      </c>
      <c r="B37" s="93">
        <v>433931</v>
      </c>
      <c r="C37" s="109">
        <f t="shared" si="2"/>
        <v>8.4</v>
      </c>
      <c r="D37" s="104">
        <v>10</v>
      </c>
      <c r="E37" s="104">
        <v>10</v>
      </c>
      <c r="F37" s="104">
        <v>5</v>
      </c>
      <c r="G37" s="104">
        <v>10</v>
      </c>
      <c r="H37" s="104">
        <v>10</v>
      </c>
      <c r="I37" s="104">
        <v>10</v>
      </c>
      <c r="J37" s="104">
        <v>9</v>
      </c>
      <c r="K37" s="104">
        <v>10</v>
      </c>
      <c r="L37" s="104">
        <v>0</v>
      </c>
      <c r="M37" s="104">
        <v>10</v>
      </c>
      <c r="N37" s="104"/>
    </row>
    <row r="38" spans="1:14" ht="18.75" customHeight="1" x14ac:dyDescent="0.3">
      <c r="A38" s="93">
        <v>37</v>
      </c>
      <c r="B38" s="104"/>
      <c r="C38" s="107">
        <f t="shared" si="2"/>
        <v>0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04"/>
    </row>
    <row r="39" spans="1:14" ht="18.75" customHeight="1" x14ac:dyDescent="0.3">
      <c r="A39" s="93">
        <v>38</v>
      </c>
      <c r="B39" s="93">
        <v>415460</v>
      </c>
      <c r="C39" s="109">
        <f t="shared" si="2"/>
        <v>10</v>
      </c>
      <c r="D39" s="93">
        <v>10</v>
      </c>
      <c r="E39" s="93">
        <v>10</v>
      </c>
      <c r="F39" s="93">
        <v>10</v>
      </c>
      <c r="G39" s="93">
        <v>10</v>
      </c>
      <c r="H39" s="93">
        <v>10</v>
      </c>
      <c r="I39" s="93">
        <v>10</v>
      </c>
      <c r="J39" s="93">
        <v>10</v>
      </c>
      <c r="K39" s="93">
        <v>10</v>
      </c>
      <c r="L39" s="93">
        <v>10</v>
      </c>
      <c r="M39" s="93">
        <v>10</v>
      </c>
      <c r="N39" s="104"/>
    </row>
    <row r="40" spans="1:14" ht="18.75" customHeight="1" x14ac:dyDescent="0.3">
      <c r="A40" s="93">
        <v>39</v>
      </c>
      <c r="B40" s="93">
        <v>415465</v>
      </c>
      <c r="C40" s="109">
        <f t="shared" si="2"/>
        <v>10</v>
      </c>
      <c r="D40" s="104">
        <v>10</v>
      </c>
      <c r="E40" s="104">
        <v>10</v>
      </c>
      <c r="F40" s="104">
        <v>10</v>
      </c>
      <c r="G40" s="104">
        <v>10</v>
      </c>
      <c r="H40" s="104">
        <v>10</v>
      </c>
      <c r="I40" s="104">
        <v>10</v>
      </c>
      <c r="J40" s="104">
        <v>10</v>
      </c>
      <c r="K40" s="104">
        <v>10</v>
      </c>
      <c r="L40" s="104">
        <v>10</v>
      </c>
      <c r="M40" s="104">
        <v>10</v>
      </c>
      <c r="N40" s="104"/>
    </row>
    <row r="41" spans="1:14" ht="18.75" customHeight="1" x14ac:dyDescent="0.3">
      <c r="A41" s="93">
        <v>40</v>
      </c>
      <c r="B41" s="93">
        <v>390906</v>
      </c>
      <c r="C41" s="109">
        <f t="shared" si="2"/>
        <v>6.3</v>
      </c>
      <c r="D41" s="104">
        <v>7</v>
      </c>
      <c r="E41" s="104">
        <v>10</v>
      </c>
      <c r="F41" s="104">
        <v>10</v>
      </c>
      <c r="G41" s="104">
        <v>10</v>
      </c>
      <c r="H41" s="104">
        <v>6</v>
      </c>
      <c r="I41" s="104">
        <v>5</v>
      </c>
      <c r="J41" s="104">
        <v>5</v>
      </c>
      <c r="K41" s="104">
        <v>10</v>
      </c>
      <c r="L41" s="104">
        <v>0</v>
      </c>
      <c r="M41" s="104">
        <v>0</v>
      </c>
      <c r="N41" s="104"/>
    </row>
    <row r="42" spans="1:14" ht="18.75" customHeight="1" x14ac:dyDescent="0.3">
      <c r="A42" s="93">
        <v>41</v>
      </c>
      <c r="B42" s="93">
        <v>424663</v>
      </c>
      <c r="C42" s="107">
        <f t="shared" si="2"/>
        <v>0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4"/>
    </row>
    <row r="43" spans="1:14" ht="18.75" customHeight="1" x14ac:dyDescent="0.3">
      <c r="A43" s="93">
        <v>42</v>
      </c>
      <c r="B43" s="93">
        <v>902040</v>
      </c>
      <c r="C43" s="109">
        <f t="shared" si="2"/>
        <v>8.6999999999999993</v>
      </c>
      <c r="D43" s="93">
        <v>10</v>
      </c>
      <c r="E43" s="93">
        <v>10</v>
      </c>
      <c r="F43" s="93">
        <v>10</v>
      </c>
      <c r="G43" s="93">
        <v>10</v>
      </c>
      <c r="H43" s="93">
        <v>5</v>
      </c>
      <c r="I43" s="93">
        <v>6</v>
      </c>
      <c r="J43" s="93">
        <v>6</v>
      </c>
      <c r="K43" s="93">
        <v>10</v>
      </c>
      <c r="L43" s="93">
        <v>10</v>
      </c>
      <c r="M43" s="93">
        <v>10</v>
      </c>
      <c r="N43" s="104"/>
    </row>
    <row r="44" spans="1:14" ht="18.75" customHeight="1" x14ac:dyDescent="0.3">
      <c r="A44" s="93">
        <v>43</v>
      </c>
      <c r="B44" s="93">
        <v>424640</v>
      </c>
      <c r="C44" s="109">
        <f>ROUND(SUM(D44:K44)/10,2)</f>
        <v>4.5999999999999996</v>
      </c>
      <c r="D44" s="93">
        <v>10</v>
      </c>
      <c r="E44" s="93">
        <v>10</v>
      </c>
      <c r="F44" s="93">
        <v>10</v>
      </c>
      <c r="G44" s="93">
        <v>0</v>
      </c>
      <c r="H44" s="93">
        <v>5</v>
      </c>
      <c r="I44" s="93">
        <v>5</v>
      </c>
      <c r="J44" s="93">
        <v>6</v>
      </c>
      <c r="K44" s="93">
        <v>0</v>
      </c>
      <c r="L44" s="99">
        <v>10</v>
      </c>
      <c r="M44" s="100">
        <v>10</v>
      </c>
      <c r="N44" s="104"/>
    </row>
    <row r="45" spans="1:14" ht="18.75" customHeight="1" x14ac:dyDescent="0.3">
      <c r="A45" s="93">
        <v>44</v>
      </c>
      <c r="B45" s="93">
        <v>424650</v>
      </c>
      <c r="C45" s="109">
        <f>ROUND(SUM(D45:N45)/10,2)</f>
        <v>10</v>
      </c>
      <c r="D45" s="104">
        <v>10</v>
      </c>
      <c r="E45" s="104">
        <v>10</v>
      </c>
      <c r="F45" s="104">
        <v>10</v>
      </c>
      <c r="G45" s="104">
        <v>10</v>
      </c>
      <c r="H45" s="104">
        <v>10</v>
      </c>
      <c r="I45" s="104">
        <v>10</v>
      </c>
      <c r="J45" s="104">
        <v>10</v>
      </c>
      <c r="K45" s="104">
        <v>10</v>
      </c>
      <c r="L45" s="104">
        <v>10</v>
      </c>
      <c r="M45" s="104">
        <v>10</v>
      </c>
      <c r="N45" s="104"/>
    </row>
    <row r="46" spans="1:14" ht="18.75" customHeight="1" x14ac:dyDescent="0.3">
      <c r="A46" s="93">
        <v>45</v>
      </c>
      <c r="B46" s="93">
        <v>424657</v>
      </c>
      <c r="C46" s="109">
        <f>ROUND(SUM(D46:N46)/10,2)</f>
        <v>9.6999999999999993</v>
      </c>
      <c r="D46" s="104">
        <v>10</v>
      </c>
      <c r="E46" s="104">
        <v>10</v>
      </c>
      <c r="F46" s="104">
        <v>10</v>
      </c>
      <c r="G46" s="104">
        <v>10</v>
      </c>
      <c r="H46" s="104">
        <v>10</v>
      </c>
      <c r="I46" s="104">
        <v>10</v>
      </c>
      <c r="J46" s="104">
        <v>9</v>
      </c>
      <c r="K46" s="104">
        <v>10</v>
      </c>
      <c r="L46" s="104">
        <v>8</v>
      </c>
      <c r="M46" s="104">
        <v>10</v>
      </c>
      <c r="N46" s="104"/>
    </row>
    <row r="47" spans="1:14" ht="18.75" customHeight="1" x14ac:dyDescent="0.3">
      <c r="A47" s="93">
        <v>46</v>
      </c>
      <c r="B47" s="93">
        <v>902057</v>
      </c>
      <c r="C47" s="109">
        <f>ROUND(SUM(D47:N47)/10,2)</f>
        <v>9.5</v>
      </c>
      <c r="D47" s="93">
        <v>10</v>
      </c>
      <c r="E47" s="93">
        <v>10</v>
      </c>
      <c r="F47" s="93">
        <v>10</v>
      </c>
      <c r="G47" s="93">
        <v>10</v>
      </c>
      <c r="H47" s="93">
        <v>10</v>
      </c>
      <c r="I47" s="93">
        <v>8</v>
      </c>
      <c r="J47" s="93">
        <v>7</v>
      </c>
      <c r="K47" s="93">
        <v>10</v>
      </c>
      <c r="L47" s="93">
        <v>10</v>
      </c>
      <c r="M47" s="93">
        <v>10</v>
      </c>
      <c r="N47" s="104"/>
    </row>
    <row r="48" spans="1:14" ht="18.75" customHeight="1" x14ac:dyDescent="0.3">
      <c r="A48" s="93">
        <v>47</v>
      </c>
      <c r="B48" s="93">
        <v>424662</v>
      </c>
      <c r="C48" s="109">
        <f>ROUND(SUM(D48:N48)/10,2)</f>
        <v>8.5</v>
      </c>
      <c r="D48" s="104">
        <v>10</v>
      </c>
      <c r="E48" s="104">
        <v>10</v>
      </c>
      <c r="F48" s="104">
        <v>6</v>
      </c>
      <c r="G48" s="104">
        <v>10</v>
      </c>
      <c r="H48" s="104">
        <v>10</v>
      </c>
      <c r="I48" s="104">
        <v>9</v>
      </c>
      <c r="J48" s="104">
        <v>10</v>
      </c>
      <c r="K48" s="104">
        <v>10</v>
      </c>
      <c r="L48" s="104">
        <v>0</v>
      </c>
      <c r="M48" s="104">
        <v>10</v>
      </c>
      <c r="N48" s="104"/>
    </row>
    <row r="49" spans="1:14" ht="18.75" customHeight="1" x14ac:dyDescent="0.3">
      <c r="A49" s="93">
        <v>48</v>
      </c>
      <c r="B49" s="93">
        <v>424645</v>
      </c>
      <c r="C49" s="109">
        <f>ROUND(SUM(D49:N49)/10,2)</f>
        <v>7.6</v>
      </c>
      <c r="D49" s="93">
        <v>10</v>
      </c>
      <c r="E49" s="93">
        <v>10</v>
      </c>
      <c r="F49" s="93">
        <v>10</v>
      </c>
      <c r="G49" s="93">
        <v>10</v>
      </c>
      <c r="H49" s="93">
        <v>10</v>
      </c>
      <c r="I49" s="93">
        <v>8</v>
      </c>
      <c r="J49" s="93">
        <v>8</v>
      </c>
      <c r="K49" s="93">
        <v>0</v>
      </c>
      <c r="L49" s="93">
        <v>0</v>
      </c>
      <c r="M49" s="93">
        <v>10</v>
      </c>
      <c r="N49" s="10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8.61328125" defaultRowHeight="15" customHeight="1" x14ac:dyDescent="0.3"/>
  <cols>
    <col min="1" max="1" width="3.61328125" style="111" customWidth="1"/>
    <col min="2" max="2" width="8.61328125" style="111" customWidth="1"/>
    <col min="3" max="3" width="11" style="111" customWidth="1"/>
    <col min="4" max="21" width="3.3828125" style="111" customWidth="1"/>
    <col min="22" max="22" width="8.61328125" style="111" customWidth="1"/>
    <col min="23" max="23" width="30" style="111" customWidth="1"/>
    <col min="24" max="255" width="8.61328125" style="111" customWidth="1"/>
  </cols>
  <sheetData>
    <row r="1" spans="1:23" ht="30" customHeight="1" x14ac:dyDescent="0.3">
      <c r="A1" s="91"/>
      <c r="B1" s="92" t="s">
        <v>0</v>
      </c>
      <c r="C1" s="92" t="s">
        <v>78</v>
      </c>
      <c r="D1" s="92">
        <v>20</v>
      </c>
      <c r="E1" s="92">
        <v>27</v>
      </c>
      <c r="F1" s="92">
        <v>29</v>
      </c>
      <c r="G1" s="92">
        <v>30</v>
      </c>
      <c r="H1" s="92">
        <v>35</v>
      </c>
      <c r="I1" s="92">
        <v>36</v>
      </c>
      <c r="J1" s="92" t="s">
        <v>95</v>
      </c>
      <c r="K1" s="92" t="s">
        <v>96</v>
      </c>
      <c r="L1" s="92" t="s">
        <v>131</v>
      </c>
      <c r="M1" s="92" t="s">
        <v>132</v>
      </c>
      <c r="N1" s="92" t="s">
        <v>133</v>
      </c>
      <c r="O1" s="92">
        <v>40</v>
      </c>
      <c r="P1" s="92">
        <v>50</v>
      </c>
      <c r="Q1" s="92">
        <v>51</v>
      </c>
      <c r="R1" s="112">
        <v>54</v>
      </c>
      <c r="S1" s="112">
        <v>55</v>
      </c>
      <c r="T1" s="112">
        <v>56</v>
      </c>
      <c r="U1" s="112">
        <v>57</v>
      </c>
      <c r="V1" s="113" t="s">
        <v>85</v>
      </c>
      <c r="W1" s="114" t="s">
        <v>134</v>
      </c>
    </row>
    <row r="2" spans="1:23" ht="18.75" customHeight="1" x14ac:dyDescent="0.3">
      <c r="A2" s="93">
        <v>1</v>
      </c>
      <c r="B2" s="93">
        <v>424415</v>
      </c>
      <c r="C2" s="109">
        <f t="shared" ref="C2:C10" si="0">SUM(D2:V2)/18</f>
        <v>9.7222222222222214</v>
      </c>
      <c r="D2" s="18">
        <v>10</v>
      </c>
      <c r="E2" s="18">
        <v>10</v>
      </c>
      <c r="F2" s="18">
        <v>10</v>
      </c>
      <c r="G2" s="18">
        <v>10</v>
      </c>
      <c r="H2" s="18">
        <v>10</v>
      </c>
      <c r="I2" s="18">
        <v>8</v>
      </c>
      <c r="J2" s="18">
        <v>9</v>
      </c>
      <c r="K2" s="18">
        <v>10</v>
      </c>
      <c r="L2" s="18">
        <v>10</v>
      </c>
      <c r="M2" s="18">
        <v>10</v>
      </c>
      <c r="N2" s="18">
        <v>10</v>
      </c>
      <c r="O2" s="18">
        <v>10</v>
      </c>
      <c r="P2" s="18">
        <v>10</v>
      </c>
      <c r="Q2" s="18">
        <v>10</v>
      </c>
      <c r="R2" s="18">
        <v>10</v>
      </c>
      <c r="S2" s="18">
        <v>10</v>
      </c>
      <c r="T2" s="18">
        <v>8</v>
      </c>
      <c r="U2" s="18">
        <v>10</v>
      </c>
      <c r="V2" s="18">
        <v>0</v>
      </c>
      <c r="W2" s="24"/>
    </row>
    <row r="3" spans="1:23" ht="18.75" customHeight="1" x14ac:dyDescent="0.3">
      <c r="A3" s="93">
        <v>2</v>
      </c>
      <c r="B3" s="93">
        <v>424642</v>
      </c>
      <c r="C3" s="109">
        <f t="shared" si="0"/>
        <v>9.8888888888888893</v>
      </c>
      <c r="D3" s="93">
        <v>10</v>
      </c>
      <c r="E3" s="93">
        <v>10</v>
      </c>
      <c r="F3" s="93">
        <v>10</v>
      </c>
      <c r="G3" s="93">
        <v>10</v>
      </c>
      <c r="H3" s="93">
        <v>10</v>
      </c>
      <c r="I3" s="93">
        <v>10</v>
      </c>
      <c r="J3" s="93">
        <v>10</v>
      </c>
      <c r="K3" s="93">
        <v>10</v>
      </c>
      <c r="L3" s="93">
        <v>10</v>
      </c>
      <c r="M3" s="93">
        <v>10</v>
      </c>
      <c r="N3" s="93">
        <v>10</v>
      </c>
      <c r="O3" s="93">
        <v>8</v>
      </c>
      <c r="P3" s="93">
        <v>10</v>
      </c>
      <c r="Q3" s="93">
        <v>10</v>
      </c>
      <c r="R3" s="18">
        <v>10</v>
      </c>
      <c r="S3" s="18">
        <v>10</v>
      </c>
      <c r="T3" s="18">
        <v>10</v>
      </c>
      <c r="U3" s="18">
        <v>10</v>
      </c>
      <c r="V3" s="18">
        <v>0</v>
      </c>
      <c r="W3" s="24"/>
    </row>
    <row r="4" spans="1:23" ht="18.75" customHeight="1" x14ac:dyDescent="0.3">
      <c r="A4" s="93">
        <v>3</v>
      </c>
      <c r="B4" s="93">
        <v>424646</v>
      </c>
      <c r="C4" s="109">
        <f t="shared" si="0"/>
        <v>8.8888888888888893</v>
      </c>
      <c r="D4" s="93">
        <v>10</v>
      </c>
      <c r="E4" s="93">
        <v>10</v>
      </c>
      <c r="F4" s="93">
        <v>8</v>
      </c>
      <c r="G4" s="93">
        <v>10</v>
      </c>
      <c r="H4" s="93">
        <v>10</v>
      </c>
      <c r="I4" s="93">
        <v>8</v>
      </c>
      <c r="J4" s="93">
        <v>9</v>
      </c>
      <c r="K4" s="93">
        <v>10</v>
      </c>
      <c r="L4" s="93">
        <v>10</v>
      </c>
      <c r="M4" s="93">
        <v>9</v>
      </c>
      <c r="N4" s="93">
        <v>10</v>
      </c>
      <c r="O4" s="93">
        <v>0</v>
      </c>
      <c r="P4" s="93">
        <v>10</v>
      </c>
      <c r="Q4" s="93">
        <v>10</v>
      </c>
      <c r="R4" s="18">
        <v>10</v>
      </c>
      <c r="S4" s="18">
        <v>10</v>
      </c>
      <c r="T4" s="18">
        <v>6</v>
      </c>
      <c r="U4" s="18">
        <v>10</v>
      </c>
      <c r="V4" s="18">
        <v>0</v>
      </c>
      <c r="W4" s="24"/>
    </row>
    <row r="5" spans="1:23" ht="18.75" customHeight="1" x14ac:dyDescent="0.3">
      <c r="A5" s="93">
        <v>4</v>
      </c>
      <c r="B5" s="93">
        <v>424643</v>
      </c>
      <c r="C5" s="109">
        <f t="shared" si="0"/>
        <v>9.3888888888888893</v>
      </c>
      <c r="D5" s="93">
        <v>10</v>
      </c>
      <c r="E5" s="93">
        <v>10</v>
      </c>
      <c r="F5" s="93">
        <v>10</v>
      </c>
      <c r="G5" s="93">
        <v>10</v>
      </c>
      <c r="H5" s="93">
        <v>10</v>
      </c>
      <c r="I5" s="93">
        <v>10</v>
      </c>
      <c r="J5" s="93">
        <v>10</v>
      </c>
      <c r="K5" s="93">
        <v>10</v>
      </c>
      <c r="L5" s="93" t="s">
        <v>135</v>
      </c>
      <c r="M5" s="93">
        <v>9</v>
      </c>
      <c r="N5" s="93">
        <v>10</v>
      </c>
      <c r="O5" s="93">
        <v>10</v>
      </c>
      <c r="P5" s="93">
        <v>10</v>
      </c>
      <c r="Q5" s="93">
        <v>10</v>
      </c>
      <c r="R5" s="18">
        <v>10</v>
      </c>
      <c r="S5" s="18">
        <v>10</v>
      </c>
      <c r="T5" s="18">
        <v>10</v>
      </c>
      <c r="U5" s="18">
        <v>10</v>
      </c>
      <c r="V5" s="18">
        <v>0</v>
      </c>
      <c r="W5" s="24"/>
    </row>
    <row r="6" spans="1:23" ht="18.75" customHeight="1" x14ac:dyDescent="0.3">
      <c r="A6" s="93">
        <v>5</v>
      </c>
      <c r="B6" s="93">
        <v>313542</v>
      </c>
      <c r="C6" s="109">
        <f t="shared" si="0"/>
        <v>8.8333333333333339</v>
      </c>
      <c r="D6" s="93">
        <v>10</v>
      </c>
      <c r="E6" s="93">
        <v>10</v>
      </c>
      <c r="F6" s="93">
        <v>10</v>
      </c>
      <c r="G6" s="93">
        <v>10</v>
      </c>
      <c r="H6" s="93">
        <v>0</v>
      </c>
      <c r="I6" s="93">
        <v>9</v>
      </c>
      <c r="J6" s="93">
        <v>10</v>
      </c>
      <c r="K6" s="93">
        <v>10</v>
      </c>
      <c r="L6" s="93">
        <v>10</v>
      </c>
      <c r="M6" s="93">
        <v>10</v>
      </c>
      <c r="N6" s="93">
        <v>10</v>
      </c>
      <c r="O6" s="93">
        <v>0</v>
      </c>
      <c r="P6" s="93">
        <v>10</v>
      </c>
      <c r="Q6" s="93">
        <v>10</v>
      </c>
      <c r="R6" s="18">
        <v>10</v>
      </c>
      <c r="S6" s="18">
        <v>10</v>
      </c>
      <c r="T6" s="18">
        <v>10</v>
      </c>
      <c r="U6" s="18">
        <v>10</v>
      </c>
      <c r="V6" s="18">
        <v>0</v>
      </c>
      <c r="W6" s="24"/>
    </row>
    <row r="7" spans="1:23" ht="18.75" customHeight="1" x14ac:dyDescent="0.3">
      <c r="A7" s="93">
        <v>6</v>
      </c>
      <c r="B7" s="93">
        <v>280236</v>
      </c>
      <c r="C7" s="109">
        <f t="shared" si="0"/>
        <v>8.7777777777777786</v>
      </c>
      <c r="D7" s="93">
        <v>10</v>
      </c>
      <c r="E7" s="93">
        <v>5</v>
      </c>
      <c r="F7" s="93">
        <v>10</v>
      </c>
      <c r="G7" s="93">
        <v>10</v>
      </c>
      <c r="H7" s="93">
        <v>10</v>
      </c>
      <c r="I7" s="93">
        <v>8</v>
      </c>
      <c r="J7" s="93">
        <v>10</v>
      </c>
      <c r="K7" s="93">
        <v>10</v>
      </c>
      <c r="L7" s="93">
        <v>10</v>
      </c>
      <c r="M7" s="93">
        <v>10</v>
      </c>
      <c r="N7" s="93">
        <v>10</v>
      </c>
      <c r="O7" s="93">
        <v>10</v>
      </c>
      <c r="P7" s="93">
        <v>10</v>
      </c>
      <c r="Q7" s="93">
        <v>0</v>
      </c>
      <c r="R7" s="18">
        <v>10</v>
      </c>
      <c r="S7" s="18">
        <v>5</v>
      </c>
      <c r="T7" s="18">
        <v>10</v>
      </c>
      <c r="U7" s="18">
        <v>10</v>
      </c>
      <c r="V7" s="18">
        <v>0</v>
      </c>
      <c r="W7" s="24"/>
    </row>
    <row r="8" spans="1:23" ht="18.75" customHeight="1" x14ac:dyDescent="0.3">
      <c r="A8" s="93">
        <v>7</v>
      </c>
      <c r="B8" s="93">
        <v>415121</v>
      </c>
      <c r="C8" s="109">
        <f t="shared" si="0"/>
        <v>8.8333333333333339</v>
      </c>
      <c r="D8" s="93">
        <v>10</v>
      </c>
      <c r="E8" s="93">
        <v>5</v>
      </c>
      <c r="F8" s="93">
        <v>10</v>
      </c>
      <c r="G8" s="93">
        <v>10</v>
      </c>
      <c r="H8" s="93">
        <v>10</v>
      </c>
      <c r="I8" s="93">
        <v>8</v>
      </c>
      <c r="J8" s="93">
        <v>9</v>
      </c>
      <c r="K8" s="93">
        <v>10</v>
      </c>
      <c r="L8" s="93">
        <v>10</v>
      </c>
      <c r="M8" s="93">
        <v>9</v>
      </c>
      <c r="N8" s="93">
        <v>9</v>
      </c>
      <c r="O8" s="93">
        <v>9</v>
      </c>
      <c r="P8" s="93">
        <v>10</v>
      </c>
      <c r="Q8" s="93">
        <v>10</v>
      </c>
      <c r="R8" s="18">
        <v>10</v>
      </c>
      <c r="S8" s="18">
        <v>10</v>
      </c>
      <c r="T8" s="115">
        <v>0</v>
      </c>
      <c r="U8" s="18">
        <v>10</v>
      </c>
      <c r="V8" s="18">
        <v>0</v>
      </c>
      <c r="W8" s="24"/>
    </row>
    <row r="9" spans="1:23" ht="18.75" customHeight="1" x14ac:dyDescent="0.3">
      <c r="A9" s="93">
        <v>8</v>
      </c>
      <c r="B9" s="93">
        <v>380027</v>
      </c>
      <c r="C9" s="109">
        <f t="shared" si="0"/>
        <v>8.3333333333333339</v>
      </c>
      <c r="D9" s="93">
        <v>10</v>
      </c>
      <c r="E9" s="93">
        <v>10</v>
      </c>
      <c r="F9" s="93">
        <v>5</v>
      </c>
      <c r="G9" s="93">
        <v>10</v>
      </c>
      <c r="H9" s="93">
        <v>9</v>
      </c>
      <c r="I9" s="93">
        <v>8</v>
      </c>
      <c r="J9" s="93">
        <v>10</v>
      </c>
      <c r="K9" s="93">
        <v>10</v>
      </c>
      <c r="L9" s="93">
        <v>10</v>
      </c>
      <c r="M9" s="93">
        <v>9</v>
      </c>
      <c r="N9" s="93">
        <v>0</v>
      </c>
      <c r="O9" s="93">
        <v>9</v>
      </c>
      <c r="P9" s="93">
        <v>10</v>
      </c>
      <c r="Q9" s="93">
        <v>10</v>
      </c>
      <c r="R9" s="18">
        <v>10</v>
      </c>
      <c r="S9" s="18">
        <v>10</v>
      </c>
      <c r="T9" s="18">
        <v>0</v>
      </c>
      <c r="U9" s="18">
        <v>10</v>
      </c>
      <c r="V9" s="18">
        <v>0</v>
      </c>
      <c r="W9" s="24"/>
    </row>
    <row r="10" spans="1:23" ht="18.75" customHeight="1" x14ac:dyDescent="0.3">
      <c r="A10" s="93">
        <v>9</v>
      </c>
      <c r="B10" s="93">
        <v>424661</v>
      </c>
      <c r="C10" s="109">
        <f t="shared" si="0"/>
        <v>10.277777777777779</v>
      </c>
      <c r="D10" s="93">
        <v>10</v>
      </c>
      <c r="E10" s="93">
        <v>10</v>
      </c>
      <c r="F10" s="93">
        <v>7</v>
      </c>
      <c r="G10" s="93">
        <v>10</v>
      </c>
      <c r="H10" s="93">
        <v>10</v>
      </c>
      <c r="I10" s="93">
        <v>10</v>
      </c>
      <c r="J10" s="93">
        <v>10</v>
      </c>
      <c r="K10" s="93">
        <v>10</v>
      </c>
      <c r="L10" s="93">
        <v>10</v>
      </c>
      <c r="M10" s="93">
        <v>10</v>
      </c>
      <c r="N10" s="93">
        <v>10</v>
      </c>
      <c r="O10" s="93">
        <v>10</v>
      </c>
      <c r="P10" s="93">
        <v>10</v>
      </c>
      <c r="Q10" s="93">
        <v>10</v>
      </c>
      <c r="R10" s="18">
        <v>10</v>
      </c>
      <c r="S10" s="18">
        <v>10</v>
      </c>
      <c r="T10" s="18">
        <v>8</v>
      </c>
      <c r="U10" s="18">
        <v>10</v>
      </c>
      <c r="V10" s="18">
        <v>10</v>
      </c>
      <c r="W10" s="24"/>
    </row>
    <row r="11" spans="1:23" ht="18.75" customHeight="1" x14ac:dyDescent="0.3">
      <c r="A11" s="93">
        <v>10</v>
      </c>
      <c r="B11" s="93">
        <v>424638</v>
      </c>
      <c r="C11" s="109">
        <v>8.7799999999999994</v>
      </c>
      <c r="D11" s="93">
        <v>10</v>
      </c>
      <c r="E11" s="93">
        <v>0</v>
      </c>
      <c r="F11" s="93">
        <v>10</v>
      </c>
      <c r="G11" s="93">
        <v>10</v>
      </c>
      <c r="H11" s="93">
        <v>10</v>
      </c>
      <c r="I11" s="93">
        <v>8</v>
      </c>
      <c r="J11" s="93">
        <v>10</v>
      </c>
      <c r="K11" s="93">
        <v>10</v>
      </c>
      <c r="L11" s="93">
        <v>10</v>
      </c>
      <c r="M11" s="93">
        <v>10</v>
      </c>
      <c r="N11" s="100">
        <v>10</v>
      </c>
      <c r="O11" s="93">
        <v>10</v>
      </c>
      <c r="P11" s="93">
        <v>10</v>
      </c>
      <c r="Q11" s="93">
        <v>10</v>
      </c>
      <c r="R11" s="18">
        <v>10</v>
      </c>
      <c r="S11" s="18">
        <v>10</v>
      </c>
      <c r="T11" s="18">
        <v>10</v>
      </c>
      <c r="U11" s="18">
        <v>10</v>
      </c>
      <c r="V11" s="18">
        <v>0</v>
      </c>
      <c r="W11" s="24"/>
    </row>
    <row r="12" spans="1:23" ht="18.75" customHeight="1" x14ac:dyDescent="0.3">
      <c r="A12" s="93">
        <v>11</v>
      </c>
      <c r="B12" s="93">
        <v>424660</v>
      </c>
      <c r="C12" s="109">
        <f t="shared" ref="C12:C18" si="1">SUM(D12:V12)/18</f>
        <v>9.8888888888888893</v>
      </c>
      <c r="D12" s="93">
        <v>10</v>
      </c>
      <c r="E12" s="93">
        <v>10</v>
      </c>
      <c r="F12" s="93">
        <v>10</v>
      </c>
      <c r="G12" s="93">
        <v>10</v>
      </c>
      <c r="H12" s="93">
        <v>10</v>
      </c>
      <c r="I12" s="93">
        <v>8</v>
      </c>
      <c r="J12" s="93">
        <v>10</v>
      </c>
      <c r="K12" s="93">
        <v>10</v>
      </c>
      <c r="L12" s="93">
        <v>10</v>
      </c>
      <c r="M12" s="93">
        <v>10</v>
      </c>
      <c r="N12" s="93">
        <v>10</v>
      </c>
      <c r="O12" s="93">
        <v>10</v>
      </c>
      <c r="P12" s="93">
        <v>10</v>
      </c>
      <c r="Q12" s="93">
        <v>10</v>
      </c>
      <c r="R12" s="18">
        <v>10</v>
      </c>
      <c r="S12" s="18">
        <v>10</v>
      </c>
      <c r="T12" s="18">
        <v>10</v>
      </c>
      <c r="U12" s="18">
        <v>10</v>
      </c>
      <c r="V12" s="18">
        <v>0</v>
      </c>
      <c r="W12" s="24"/>
    </row>
    <row r="13" spans="1:23" ht="18.75" customHeight="1" x14ac:dyDescent="0.3">
      <c r="A13" s="93">
        <v>12</v>
      </c>
      <c r="B13" s="93">
        <v>424639</v>
      </c>
      <c r="C13" s="109">
        <f t="shared" si="1"/>
        <v>9.2777777777777786</v>
      </c>
      <c r="D13" s="93">
        <v>10</v>
      </c>
      <c r="E13" s="93">
        <v>10</v>
      </c>
      <c r="F13" s="93">
        <v>8</v>
      </c>
      <c r="G13" s="93">
        <v>10</v>
      </c>
      <c r="H13" s="93">
        <v>10</v>
      </c>
      <c r="I13" s="93">
        <v>10</v>
      </c>
      <c r="J13" s="93">
        <v>10</v>
      </c>
      <c r="K13" s="93">
        <v>10</v>
      </c>
      <c r="L13" s="93">
        <v>10</v>
      </c>
      <c r="M13" s="93">
        <v>10</v>
      </c>
      <c r="N13" s="93">
        <v>10</v>
      </c>
      <c r="O13" s="93">
        <v>9</v>
      </c>
      <c r="P13" s="93">
        <v>10</v>
      </c>
      <c r="Q13" s="93">
        <v>10</v>
      </c>
      <c r="R13" s="18">
        <v>10</v>
      </c>
      <c r="S13" s="18">
        <v>0</v>
      </c>
      <c r="T13" s="18">
        <v>10</v>
      </c>
      <c r="U13" s="18">
        <v>10</v>
      </c>
      <c r="V13" s="18">
        <v>0</v>
      </c>
      <c r="W13" s="24"/>
    </row>
    <row r="14" spans="1:23" ht="18.75" customHeight="1" x14ac:dyDescent="0.3">
      <c r="A14" s="93">
        <v>13</v>
      </c>
      <c r="B14" s="93">
        <v>424653</v>
      </c>
      <c r="C14" s="109">
        <f t="shared" si="1"/>
        <v>9.8333333333333339</v>
      </c>
      <c r="D14" s="93">
        <v>10</v>
      </c>
      <c r="E14" s="93">
        <v>10</v>
      </c>
      <c r="F14" s="93">
        <v>10</v>
      </c>
      <c r="G14" s="93">
        <v>10</v>
      </c>
      <c r="H14" s="93">
        <v>10</v>
      </c>
      <c r="I14" s="93">
        <v>10</v>
      </c>
      <c r="J14" s="93">
        <v>10</v>
      </c>
      <c r="K14" s="93">
        <v>10</v>
      </c>
      <c r="L14" s="93">
        <v>10</v>
      </c>
      <c r="M14" s="93">
        <v>9</v>
      </c>
      <c r="N14" s="93">
        <v>10</v>
      </c>
      <c r="O14" s="93">
        <v>10</v>
      </c>
      <c r="P14" s="93">
        <v>10</v>
      </c>
      <c r="Q14" s="93">
        <v>10</v>
      </c>
      <c r="R14" s="18">
        <v>10</v>
      </c>
      <c r="S14" s="18">
        <v>10</v>
      </c>
      <c r="T14" s="18">
        <v>8</v>
      </c>
      <c r="U14" s="18">
        <v>10</v>
      </c>
      <c r="V14" s="18">
        <v>0</v>
      </c>
      <c r="W14" s="24"/>
    </row>
    <row r="15" spans="1:23" ht="18.75" customHeight="1" x14ac:dyDescent="0.3">
      <c r="A15" s="93">
        <v>14</v>
      </c>
      <c r="B15" s="93">
        <v>311640</v>
      </c>
      <c r="C15" s="109">
        <f t="shared" si="1"/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8">
        <v>0</v>
      </c>
      <c r="W15" s="18" t="s">
        <v>136</v>
      </c>
    </row>
    <row r="16" spans="1:23" ht="18.75" customHeight="1" x14ac:dyDescent="0.3">
      <c r="A16" s="93">
        <v>15</v>
      </c>
      <c r="B16" s="93">
        <v>424641</v>
      </c>
      <c r="C16" s="109">
        <f t="shared" si="1"/>
        <v>7.9444444444444446</v>
      </c>
      <c r="D16" s="93">
        <v>10</v>
      </c>
      <c r="E16" s="93">
        <v>10</v>
      </c>
      <c r="F16" s="93">
        <v>8</v>
      </c>
      <c r="G16" s="93">
        <v>10</v>
      </c>
      <c r="H16" s="93">
        <v>10</v>
      </c>
      <c r="I16" s="93">
        <v>10</v>
      </c>
      <c r="J16" s="93">
        <v>9</v>
      </c>
      <c r="K16" s="93">
        <v>10</v>
      </c>
      <c r="L16" s="93">
        <v>10</v>
      </c>
      <c r="M16" s="93">
        <v>9</v>
      </c>
      <c r="N16" s="93">
        <v>10</v>
      </c>
      <c r="O16" s="93">
        <v>9</v>
      </c>
      <c r="P16" s="95"/>
      <c r="Q16" s="95"/>
      <c r="R16" s="18">
        <v>0</v>
      </c>
      <c r="S16" s="18">
        <v>10</v>
      </c>
      <c r="T16" s="18">
        <v>8</v>
      </c>
      <c r="U16" s="18">
        <v>10</v>
      </c>
      <c r="V16" s="18">
        <v>0</v>
      </c>
      <c r="W16" s="24"/>
    </row>
    <row r="17" spans="1:23" ht="18.75" customHeight="1" x14ac:dyDescent="0.3">
      <c r="A17" s="93">
        <v>16</v>
      </c>
      <c r="B17" s="93">
        <v>424622</v>
      </c>
      <c r="C17" s="109">
        <f t="shared" si="1"/>
        <v>8.1666666666666661</v>
      </c>
      <c r="D17" s="93">
        <v>10</v>
      </c>
      <c r="E17" s="93">
        <v>10</v>
      </c>
      <c r="F17" s="93">
        <v>0</v>
      </c>
      <c r="G17" s="93">
        <v>10</v>
      </c>
      <c r="H17" s="93">
        <v>10</v>
      </c>
      <c r="I17" s="93">
        <v>8</v>
      </c>
      <c r="J17" s="93">
        <v>10</v>
      </c>
      <c r="K17" s="93">
        <v>10</v>
      </c>
      <c r="L17" s="93">
        <v>10</v>
      </c>
      <c r="M17" s="93">
        <v>9</v>
      </c>
      <c r="N17" s="93">
        <v>0</v>
      </c>
      <c r="O17" s="93">
        <v>10</v>
      </c>
      <c r="P17" s="93">
        <v>10</v>
      </c>
      <c r="Q17" s="93">
        <v>10</v>
      </c>
      <c r="R17" s="18">
        <v>10</v>
      </c>
      <c r="S17" s="18">
        <v>10</v>
      </c>
      <c r="T17" s="18">
        <v>0</v>
      </c>
      <c r="U17" s="18">
        <v>10</v>
      </c>
      <c r="V17" s="18">
        <v>0</v>
      </c>
      <c r="W17" s="24"/>
    </row>
    <row r="18" spans="1:23" ht="18.75" customHeight="1" x14ac:dyDescent="0.3">
      <c r="A18" s="93">
        <v>17</v>
      </c>
      <c r="B18" s="93">
        <v>424649</v>
      </c>
      <c r="C18" s="109">
        <f t="shared" si="1"/>
        <v>9.7777777777777786</v>
      </c>
      <c r="D18" s="93">
        <v>10</v>
      </c>
      <c r="E18" s="93">
        <v>10</v>
      </c>
      <c r="F18" s="93">
        <v>8</v>
      </c>
      <c r="G18" s="93">
        <v>10</v>
      </c>
      <c r="H18" s="93">
        <v>10</v>
      </c>
      <c r="I18" s="93">
        <v>10</v>
      </c>
      <c r="J18" s="93">
        <v>10</v>
      </c>
      <c r="K18" s="93">
        <v>10</v>
      </c>
      <c r="L18" s="93">
        <v>10</v>
      </c>
      <c r="M18" s="93">
        <v>10</v>
      </c>
      <c r="N18" s="93">
        <v>10</v>
      </c>
      <c r="O18" s="93">
        <v>8</v>
      </c>
      <c r="P18" s="93">
        <v>10</v>
      </c>
      <c r="Q18" s="93">
        <v>10</v>
      </c>
      <c r="R18" s="18">
        <v>10</v>
      </c>
      <c r="S18" s="18">
        <v>10</v>
      </c>
      <c r="T18" s="18">
        <v>10</v>
      </c>
      <c r="U18" s="18">
        <v>10</v>
      </c>
      <c r="V18" s="18">
        <v>0</v>
      </c>
      <c r="W18" s="24"/>
    </row>
    <row r="19" spans="1:23" ht="18.75" customHeight="1" x14ac:dyDescent="0.3">
      <c r="A19" s="93">
        <v>18</v>
      </c>
      <c r="B19" s="93">
        <v>424656</v>
      </c>
      <c r="C19" s="109">
        <v>7.78</v>
      </c>
      <c r="D19" s="93">
        <v>10</v>
      </c>
      <c r="E19" s="93">
        <v>5</v>
      </c>
      <c r="F19" s="93">
        <v>10</v>
      </c>
      <c r="G19" s="93">
        <v>10</v>
      </c>
      <c r="H19" s="93">
        <v>10</v>
      </c>
      <c r="I19" s="93">
        <v>8</v>
      </c>
      <c r="J19" s="93">
        <v>9</v>
      </c>
      <c r="K19" s="93">
        <v>10</v>
      </c>
      <c r="L19" s="93">
        <v>10</v>
      </c>
      <c r="M19" s="93">
        <v>8</v>
      </c>
      <c r="N19" s="93">
        <v>10</v>
      </c>
      <c r="O19" s="93">
        <v>10</v>
      </c>
      <c r="P19" s="93">
        <v>10</v>
      </c>
      <c r="Q19" s="93">
        <v>0</v>
      </c>
      <c r="R19" s="18">
        <v>10</v>
      </c>
      <c r="S19" s="18">
        <v>10</v>
      </c>
      <c r="T19" s="115">
        <v>0</v>
      </c>
      <c r="U19" s="115">
        <v>10</v>
      </c>
      <c r="V19" s="18">
        <v>0</v>
      </c>
      <c r="W19" s="24"/>
    </row>
    <row r="20" spans="1:23" ht="18.75" customHeight="1" x14ac:dyDescent="0.3">
      <c r="A20" s="93">
        <v>19</v>
      </c>
      <c r="B20" s="93">
        <v>424621</v>
      </c>
      <c r="C20" s="109">
        <f>SUM(D20:V20)/18</f>
        <v>8.3333333333333339</v>
      </c>
      <c r="D20" s="93">
        <v>10</v>
      </c>
      <c r="E20" s="93">
        <v>10</v>
      </c>
      <c r="F20" s="93">
        <v>8</v>
      </c>
      <c r="G20" s="93">
        <v>10</v>
      </c>
      <c r="H20" s="93">
        <v>10</v>
      </c>
      <c r="I20" s="93">
        <v>8</v>
      </c>
      <c r="J20" s="93">
        <v>9</v>
      </c>
      <c r="K20" s="93">
        <v>9</v>
      </c>
      <c r="L20" s="93">
        <v>10</v>
      </c>
      <c r="M20" s="93">
        <v>9</v>
      </c>
      <c r="N20" s="93">
        <v>10</v>
      </c>
      <c r="O20" s="93">
        <v>7</v>
      </c>
      <c r="P20" s="93">
        <v>10</v>
      </c>
      <c r="Q20" s="93">
        <v>0</v>
      </c>
      <c r="R20" s="18">
        <v>10</v>
      </c>
      <c r="S20" s="18">
        <v>10</v>
      </c>
      <c r="T20" s="18">
        <v>0</v>
      </c>
      <c r="U20" s="18">
        <v>10</v>
      </c>
      <c r="V20" s="18">
        <v>0</v>
      </c>
      <c r="W20" s="24"/>
    </row>
    <row r="21" spans="1:23" ht="18.75" customHeight="1" x14ac:dyDescent="0.3">
      <c r="A21" s="93">
        <v>20</v>
      </c>
      <c r="B21" s="93">
        <v>312734</v>
      </c>
      <c r="C21" s="109">
        <f>SUM(D21:V21)/18</f>
        <v>6.5555555555555554</v>
      </c>
      <c r="D21" s="93">
        <v>10</v>
      </c>
      <c r="E21" s="93">
        <v>0</v>
      </c>
      <c r="F21" s="93">
        <v>10</v>
      </c>
      <c r="G21" s="116"/>
      <c r="H21" s="93">
        <v>10</v>
      </c>
      <c r="I21" s="116"/>
      <c r="J21" s="93">
        <v>9</v>
      </c>
      <c r="K21" s="93">
        <v>10</v>
      </c>
      <c r="L21" s="93">
        <v>10</v>
      </c>
      <c r="M21" s="93">
        <v>4</v>
      </c>
      <c r="N21" s="116"/>
      <c r="O21" s="93">
        <v>5</v>
      </c>
      <c r="P21" s="93">
        <v>10</v>
      </c>
      <c r="Q21" s="93">
        <v>10</v>
      </c>
      <c r="R21" s="18">
        <v>10</v>
      </c>
      <c r="S21" s="18">
        <v>10</v>
      </c>
      <c r="T21" s="117"/>
      <c r="U21" s="18">
        <v>10</v>
      </c>
      <c r="V21" s="18">
        <v>0</v>
      </c>
      <c r="W21" s="24"/>
    </row>
    <row r="22" spans="1:23" ht="18.75" customHeight="1" x14ac:dyDescent="0.3">
      <c r="A22" s="93">
        <v>21</v>
      </c>
      <c r="B22" s="93">
        <v>255300</v>
      </c>
      <c r="C22" s="109">
        <f>SUM(D22:V22)/18</f>
        <v>7.9444444444444446</v>
      </c>
      <c r="D22" s="93">
        <v>10</v>
      </c>
      <c r="E22" s="93">
        <v>10</v>
      </c>
      <c r="F22" s="93">
        <v>8</v>
      </c>
      <c r="G22" s="93">
        <v>0</v>
      </c>
      <c r="H22" s="93">
        <v>10</v>
      </c>
      <c r="I22" s="93">
        <v>8</v>
      </c>
      <c r="J22" s="93">
        <v>9</v>
      </c>
      <c r="K22" s="93">
        <v>9</v>
      </c>
      <c r="L22" s="93">
        <v>10</v>
      </c>
      <c r="M22" s="93">
        <v>9</v>
      </c>
      <c r="N22" s="93">
        <v>10</v>
      </c>
      <c r="O22" s="93">
        <v>0</v>
      </c>
      <c r="P22" s="93">
        <v>10</v>
      </c>
      <c r="Q22" s="93">
        <v>10</v>
      </c>
      <c r="R22" s="18">
        <v>10</v>
      </c>
      <c r="S22" s="18">
        <v>10</v>
      </c>
      <c r="T22" s="18">
        <v>0</v>
      </c>
      <c r="U22" s="18">
        <v>10</v>
      </c>
      <c r="V22" s="18">
        <v>0</v>
      </c>
      <c r="W22" s="24"/>
    </row>
    <row r="23" spans="1:23" ht="18.75" customHeight="1" x14ac:dyDescent="0.3">
      <c r="A23" s="93">
        <v>22</v>
      </c>
      <c r="B23" s="93">
        <v>313290</v>
      </c>
      <c r="C23" s="109">
        <v>5.0599999999999996</v>
      </c>
      <c r="D23" s="93">
        <v>9</v>
      </c>
      <c r="E23" s="93">
        <v>10</v>
      </c>
      <c r="F23" s="93">
        <v>0</v>
      </c>
      <c r="G23" s="93">
        <v>10</v>
      </c>
      <c r="H23" s="93">
        <v>10</v>
      </c>
      <c r="I23" s="93">
        <v>10</v>
      </c>
      <c r="J23" s="93">
        <v>10</v>
      </c>
      <c r="K23" s="93">
        <v>10</v>
      </c>
      <c r="L23" s="93">
        <v>10</v>
      </c>
      <c r="M23" s="93">
        <v>10</v>
      </c>
      <c r="N23" s="95"/>
      <c r="O23" s="93">
        <v>10</v>
      </c>
      <c r="P23" s="93">
        <v>10</v>
      </c>
      <c r="Q23" s="95"/>
      <c r="R23" s="110"/>
      <c r="S23" s="110"/>
      <c r="T23" s="110"/>
      <c r="U23" s="110"/>
      <c r="V23" s="18">
        <v>0</v>
      </c>
      <c r="W23" s="18" t="s">
        <v>137</v>
      </c>
    </row>
    <row r="24" spans="1:23" ht="18.75" customHeight="1" x14ac:dyDescent="0.3">
      <c r="A24" s="93">
        <v>23</v>
      </c>
      <c r="B24" s="93">
        <v>311911</v>
      </c>
      <c r="C24" s="109">
        <f>SUM(D24:V24)/18</f>
        <v>9.5</v>
      </c>
      <c r="D24" s="93">
        <v>10</v>
      </c>
      <c r="E24" s="93">
        <v>5</v>
      </c>
      <c r="F24" s="93">
        <v>9</v>
      </c>
      <c r="G24" s="93">
        <v>9</v>
      </c>
      <c r="H24" s="93">
        <v>10</v>
      </c>
      <c r="I24" s="93">
        <v>8</v>
      </c>
      <c r="J24" s="93">
        <v>10</v>
      </c>
      <c r="K24" s="93">
        <v>10</v>
      </c>
      <c r="L24" s="93">
        <v>10</v>
      </c>
      <c r="M24" s="93">
        <v>10</v>
      </c>
      <c r="N24" s="93">
        <v>10</v>
      </c>
      <c r="O24" s="93">
        <v>10</v>
      </c>
      <c r="P24" s="93">
        <v>10</v>
      </c>
      <c r="Q24" s="93">
        <v>10</v>
      </c>
      <c r="R24" s="18">
        <v>10</v>
      </c>
      <c r="S24" s="18">
        <v>10</v>
      </c>
      <c r="T24" s="18">
        <v>10</v>
      </c>
      <c r="U24" s="18">
        <v>10</v>
      </c>
      <c r="V24" s="18">
        <v>0</v>
      </c>
      <c r="W24" s="24"/>
    </row>
    <row r="25" spans="1:23" ht="18.75" customHeight="1" x14ac:dyDescent="0.3">
      <c r="A25" s="93">
        <v>24</v>
      </c>
      <c r="B25" s="93">
        <v>312523</v>
      </c>
      <c r="C25" s="109">
        <v>5.44</v>
      </c>
      <c r="D25" s="93">
        <v>6</v>
      </c>
      <c r="E25" s="93">
        <v>0</v>
      </c>
      <c r="F25" s="95"/>
      <c r="G25" s="95"/>
      <c r="H25" s="93">
        <v>10</v>
      </c>
      <c r="I25" s="93">
        <v>9</v>
      </c>
      <c r="J25" s="93">
        <v>8</v>
      </c>
      <c r="K25" s="93">
        <v>10</v>
      </c>
      <c r="L25" s="93">
        <v>10</v>
      </c>
      <c r="M25" s="93">
        <v>10</v>
      </c>
      <c r="N25" s="93">
        <v>9</v>
      </c>
      <c r="O25" s="93">
        <v>10</v>
      </c>
      <c r="P25" s="93">
        <v>7</v>
      </c>
      <c r="Q25" s="93">
        <v>10</v>
      </c>
      <c r="R25" s="110"/>
      <c r="S25" s="110"/>
      <c r="T25" s="110"/>
      <c r="U25" s="110"/>
      <c r="V25" s="18">
        <v>0</v>
      </c>
      <c r="W25" s="24"/>
    </row>
    <row r="26" spans="1:23" ht="18.75" customHeight="1" x14ac:dyDescent="0.3">
      <c r="A26" s="93">
        <v>25</v>
      </c>
      <c r="B26" s="93">
        <v>312695</v>
      </c>
      <c r="C26" s="109">
        <f>SUM(D26:V26)/18</f>
        <v>9.3333333333333339</v>
      </c>
      <c r="D26" s="93">
        <v>10</v>
      </c>
      <c r="E26" s="93">
        <v>10</v>
      </c>
      <c r="F26" s="93">
        <v>8</v>
      </c>
      <c r="G26" s="93">
        <v>10</v>
      </c>
      <c r="H26" s="93">
        <v>10</v>
      </c>
      <c r="I26" s="93">
        <v>10</v>
      </c>
      <c r="J26" s="93">
        <v>10</v>
      </c>
      <c r="K26" s="93">
        <v>10</v>
      </c>
      <c r="L26" s="93">
        <v>10</v>
      </c>
      <c r="M26" s="93">
        <v>10</v>
      </c>
      <c r="N26" s="93">
        <v>10</v>
      </c>
      <c r="O26" s="93">
        <v>10</v>
      </c>
      <c r="P26" s="93">
        <v>10</v>
      </c>
      <c r="Q26" s="93">
        <v>10</v>
      </c>
      <c r="R26" s="18">
        <v>10</v>
      </c>
      <c r="S26" s="18">
        <v>10</v>
      </c>
      <c r="T26" s="18">
        <v>0</v>
      </c>
      <c r="U26" s="18">
        <v>10</v>
      </c>
      <c r="V26" s="18">
        <v>0</v>
      </c>
      <c r="W26" s="24"/>
    </row>
    <row r="27" spans="1:23" ht="18.75" customHeight="1" x14ac:dyDescent="0.3">
      <c r="A27" s="93">
        <v>26</v>
      </c>
      <c r="B27" s="93">
        <v>424630</v>
      </c>
      <c r="C27" s="107">
        <f>SUM(D27:V27)/18</f>
        <v>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10"/>
      <c r="S27" s="110"/>
      <c r="T27" s="110"/>
      <c r="U27" s="110"/>
      <c r="V27" s="18">
        <v>0</v>
      </c>
      <c r="W27" s="24"/>
    </row>
    <row r="28" spans="1:23" ht="18.75" customHeight="1" x14ac:dyDescent="0.3">
      <c r="A28" s="93">
        <v>27</v>
      </c>
      <c r="B28" s="93">
        <v>424637</v>
      </c>
      <c r="C28" s="109">
        <v>4.83</v>
      </c>
      <c r="D28" s="93">
        <v>10</v>
      </c>
      <c r="E28" s="100">
        <v>0</v>
      </c>
      <c r="F28" s="93">
        <v>5</v>
      </c>
      <c r="G28" s="116"/>
      <c r="H28" s="93">
        <v>10</v>
      </c>
      <c r="I28" s="93">
        <v>10</v>
      </c>
      <c r="J28" s="93">
        <v>9</v>
      </c>
      <c r="K28" s="101">
        <v>9</v>
      </c>
      <c r="L28" s="93">
        <v>10</v>
      </c>
      <c r="M28" s="93">
        <v>7</v>
      </c>
      <c r="N28" s="95"/>
      <c r="O28" s="95"/>
      <c r="P28" s="93">
        <v>7</v>
      </c>
      <c r="Q28" s="100">
        <v>10</v>
      </c>
      <c r="R28" s="110"/>
      <c r="S28" s="18">
        <v>10</v>
      </c>
      <c r="T28" s="110"/>
      <c r="U28" s="115">
        <v>10</v>
      </c>
      <c r="V28" s="18">
        <v>0</v>
      </c>
      <c r="W28" s="24"/>
    </row>
    <row r="29" spans="1:23" ht="18.75" customHeight="1" x14ac:dyDescent="0.3">
      <c r="A29" s="93">
        <v>28</v>
      </c>
      <c r="B29" s="93">
        <v>312637</v>
      </c>
      <c r="C29" s="109">
        <f>SUM(D29:V29)/18</f>
        <v>8.2222222222222214</v>
      </c>
      <c r="D29" s="93">
        <v>10</v>
      </c>
      <c r="E29" s="93">
        <v>10</v>
      </c>
      <c r="F29" s="93">
        <v>0</v>
      </c>
      <c r="G29" s="93">
        <v>10</v>
      </c>
      <c r="H29" s="93">
        <v>10</v>
      </c>
      <c r="I29" s="93">
        <v>9</v>
      </c>
      <c r="J29" s="93">
        <v>9</v>
      </c>
      <c r="K29" s="93">
        <v>10</v>
      </c>
      <c r="L29" s="93">
        <v>10</v>
      </c>
      <c r="M29" s="93">
        <v>10</v>
      </c>
      <c r="N29" s="93">
        <v>0</v>
      </c>
      <c r="O29" s="93">
        <v>10</v>
      </c>
      <c r="P29" s="93">
        <v>10</v>
      </c>
      <c r="Q29" s="93">
        <v>10</v>
      </c>
      <c r="R29" s="18">
        <v>10</v>
      </c>
      <c r="S29" s="18">
        <v>10</v>
      </c>
      <c r="T29" s="18">
        <v>0</v>
      </c>
      <c r="U29" s="18">
        <v>10</v>
      </c>
      <c r="V29" s="18">
        <v>0</v>
      </c>
      <c r="W29" s="24"/>
    </row>
    <row r="30" spans="1:23" ht="18.75" customHeight="1" x14ac:dyDescent="0.3">
      <c r="A30" s="93">
        <v>29</v>
      </c>
      <c r="B30" s="93">
        <v>424634</v>
      </c>
      <c r="C30" s="109">
        <v>8.67</v>
      </c>
      <c r="D30" s="93">
        <v>8</v>
      </c>
      <c r="E30" s="93">
        <v>5</v>
      </c>
      <c r="F30" s="93">
        <v>10</v>
      </c>
      <c r="G30" s="93">
        <v>10</v>
      </c>
      <c r="H30" s="93">
        <v>10</v>
      </c>
      <c r="I30" s="93">
        <v>10</v>
      </c>
      <c r="J30" s="93">
        <v>9</v>
      </c>
      <c r="K30" s="93">
        <v>10</v>
      </c>
      <c r="L30" s="93">
        <v>10</v>
      </c>
      <c r="M30" s="93">
        <v>10</v>
      </c>
      <c r="N30" s="100">
        <v>0</v>
      </c>
      <c r="O30" s="93">
        <v>9</v>
      </c>
      <c r="P30" s="93">
        <v>10</v>
      </c>
      <c r="Q30" s="93">
        <v>10</v>
      </c>
      <c r="R30" s="18">
        <v>10</v>
      </c>
      <c r="S30" s="18">
        <v>10</v>
      </c>
      <c r="T30" s="18">
        <v>5</v>
      </c>
      <c r="U30" s="18">
        <v>10</v>
      </c>
      <c r="V30" s="18">
        <v>0</v>
      </c>
      <c r="W30" s="24"/>
    </row>
    <row r="31" spans="1:23" ht="18.75" customHeight="1" x14ac:dyDescent="0.3">
      <c r="A31" s="93">
        <v>30</v>
      </c>
      <c r="B31" s="93">
        <v>424655</v>
      </c>
      <c r="C31" s="109">
        <v>7.28</v>
      </c>
      <c r="D31" s="93">
        <v>0</v>
      </c>
      <c r="E31" s="93">
        <v>0</v>
      </c>
      <c r="F31" s="93">
        <v>10</v>
      </c>
      <c r="G31" s="100">
        <v>10</v>
      </c>
      <c r="H31" s="93">
        <v>10</v>
      </c>
      <c r="I31" s="93">
        <v>10</v>
      </c>
      <c r="J31" s="93">
        <v>10</v>
      </c>
      <c r="K31" s="93">
        <v>10</v>
      </c>
      <c r="L31" s="93">
        <v>10</v>
      </c>
      <c r="M31" s="93">
        <v>10</v>
      </c>
      <c r="N31" s="93">
        <v>0</v>
      </c>
      <c r="O31" s="93">
        <v>9</v>
      </c>
      <c r="P31" s="93">
        <v>9</v>
      </c>
      <c r="Q31" s="93">
        <v>10</v>
      </c>
      <c r="R31" s="18">
        <v>10</v>
      </c>
      <c r="S31" s="18">
        <v>10</v>
      </c>
      <c r="T31" s="18">
        <v>3</v>
      </c>
      <c r="U31" s="18">
        <v>10</v>
      </c>
      <c r="V31" s="18">
        <v>0</v>
      </c>
      <c r="W31" s="24"/>
    </row>
    <row r="32" spans="1:23" ht="18.75" customHeight="1" x14ac:dyDescent="0.3">
      <c r="A32" s="93">
        <v>31</v>
      </c>
      <c r="B32" s="93">
        <v>424659</v>
      </c>
      <c r="C32" s="109">
        <f>SUM(D32:V32)/18</f>
        <v>9.0555555555555554</v>
      </c>
      <c r="D32" s="93">
        <v>10</v>
      </c>
      <c r="E32" s="93">
        <v>10</v>
      </c>
      <c r="F32" s="93">
        <v>10</v>
      </c>
      <c r="G32" s="93">
        <v>10</v>
      </c>
      <c r="H32" s="93">
        <v>8</v>
      </c>
      <c r="I32" s="93">
        <v>10</v>
      </c>
      <c r="J32" s="93">
        <v>10</v>
      </c>
      <c r="K32" s="93">
        <v>10</v>
      </c>
      <c r="L32" s="93">
        <v>10</v>
      </c>
      <c r="M32" s="93">
        <v>10</v>
      </c>
      <c r="N32" s="93">
        <v>0</v>
      </c>
      <c r="O32" s="93">
        <v>10</v>
      </c>
      <c r="P32" s="93">
        <v>10</v>
      </c>
      <c r="Q32" s="93">
        <v>10</v>
      </c>
      <c r="R32" s="18">
        <v>10</v>
      </c>
      <c r="S32" s="18">
        <v>10</v>
      </c>
      <c r="T32" s="18">
        <v>5</v>
      </c>
      <c r="U32" s="18">
        <v>10</v>
      </c>
      <c r="V32" s="18">
        <v>0</v>
      </c>
      <c r="W32" s="24"/>
    </row>
    <row r="33" spans="1:23" ht="18.75" customHeight="1" x14ac:dyDescent="0.3">
      <c r="A33" s="93">
        <v>32</v>
      </c>
      <c r="B33" s="93">
        <v>255010</v>
      </c>
      <c r="C33" s="109">
        <f>SUM(D33:V33)/18</f>
        <v>5.2777777777777777</v>
      </c>
      <c r="D33" s="93">
        <v>10</v>
      </c>
      <c r="E33" s="95"/>
      <c r="F33" s="93">
        <v>5</v>
      </c>
      <c r="G33" s="93">
        <v>10</v>
      </c>
      <c r="H33" s="93">
        <v>10</v>
      </c>
      <c r="I33" s="93">
        <v>8</v>
      </c>
      <c r="J33" s="93">
        <v>10</v>
      </c>
      <c r="K33" s="93">
        <v>10</v>
      </c>
      <c r="L33" s="93">
        <v>10</v>
      </c>
      <c r="M33" s="93">
        <v>10</v>
      </c>
      <c r="N33" s="95"/>
      <c r="O33" s="95"/>
      <c r="P33" s="93">
        <v>2</v>
      </c>
      <c r="Q33" s="93">
        <v>10</v>
      </c>
      <c r="R33" s="110"/>
      <c r="S33" s="110"/>
      <c r="T33" s="110"/>
      <c r="U33" s="110"/>
      <c r="V33" s="18">
        <v>0</v>
      </c>
      <c r="W33" s="24"/>
    </row>
    <row r="34" spans="1:23" ht="18.75" customHeight="1" x14ac:dyDescent="0.3">
      <c r="A34" s="93">
        <v>33</v>
      </c>
      <c r="B34" s="93">
        <v>424658</v>
      </c>
      <c r="C34" s="109">
        <v>8.89</v>
      </c>
      <c r="D34" s="93">
        <v>10</v>
      </c>
      <c r="E34" s="93">
        <v>10</v>
      </c>
      <c r="F34" s="93">
        <v>10</v>
      </c>
      <c r="G34" s="93">
        <v>10</v>
      </c>
      <c r="H34" s="93">
        <v>10</v>
      </c>
      <c r="I34" s="93">
        <v>10</v>
      </c>
      <c r="J34" s="93">
        <v>10</v>
      </c>
      <c r="K34" s="93">
        <v>10</v>
      </c>
      <c r="L34" s="93">
        <v>10</v>
      </c>
      <c r="M34" s="93">
        <v>10</v>
      </c>
      <c r="N34" s="93">
        <v>10</v>
      </c>
      <c r="O34" s="93">
        <v>10</v>
      </c>
      <c r="P34" s="93">
        <v>10</v>
      </c>
      <c r="Q34" s="93">
        <v>10</v>
      </c>
      <c r="R34" s="18">
        <v>10</v>
      </c>
      <c r="S34" s="18">
        <v>10</v>
      </c>
      <c r="T34" s="115">
        <v>10</v>
      </c>
      <c r="U34" s="115">
        <v>10</v>
      </c>
      <c r="V34" s="18">
        <v>0</v>
      </c>
      <c r="W34" s="24"/>
    </row>
    <row r="35" spans="1:23" ht="18.75" customHeight="1" x14ac:dyDescent="0.3">
      <c r="A35" s="93">
        <v>34</v>
      </c>
      <c r="B35" s="93">
        <v>424647</v>
      </c>
      <c r="C35" s="109">
        <v>8.89</v>
      </c>
      <c r="D35" s="93">
        <v>10</v>
      </c>
      <c r="E35" s="93">
        <v>10</v>
      </c>
      <c r="F35" s="93">
        <v>8</v>
      </c>
      <c r="G35" s="93">
        <v>10</v>
      </c>
      <c r="H35" s="93">
        <v>10</v>
      </c>
      <c r="I35" s="93">
        <v>5</v>
      </c>
      <c r="J35" s="93">
        <v>9</v>
      </c>
      <c r="K35" s="93">
        <v>10</v>
      </c>
      <c r="L35" s="93">
        <v>10</v>
      </c>
      <c r="M35" s="93">
        <v>9</v>
      </c>
      <c r="N35" s="93">
        <v>9</v>
      </c>
      <c r="O35" s="93">
        <v>10</v>
      </c>
      <c r="P35" s="93">
        <v>10</v>
      </c>
      <c r="Q35" s="93">
        <v>10</v>
      </c>
      <c r="R35" s="18">
        <v>10</v>
      </c>
      <c r="S35" s="18">
        <v>10</v>
      </c>
      <c r="T35" s="115">
        <v>5</v>
      </c>
      <c r="U35" s="18">
        <v>10</v>
      </c>
      <c r="V35" s="18">
        <v>0</v>
      </c>
      <c r="W35" s="24"/>
    </row>
    <row r="36" spans="1:23" ht="18.75" customHeight="1" x14ac:dyDescent="0.3">
      <c r="A36" s="93">
        <v>35</v>
      </c>
      <c r="B36" s="93">
        <v>343515</v>
      </c>
      <c r="C36" s="109">
        <v>7.56</v>
      </c>
      <c r="D36" s="93">
        <v>10</v>
      </c>
      <c r="E36" s="93">
        <v>8</v>
      </c>
      <c r="F36" s="93">
        <v>5</v>
      </c>
      <c r="G36" s="93">
        <v>10</v>
      </c>
      <c r="H36" s="93">
        <v>10</v>
      </c>
      <c r="I36" s="93">
        <v>10</v>
      </c>
      <c r="J36" s="93">
        <v>0</v>
      </c>
      <c r="K36" s="93">
        <v>10</v>
      </c>
      <c r="L36" s="93">
        <v>10</v>
      </c>
      <c r="M36" s="93">
        <v>9</v>
      </c>
      <c r="N36" s="93">
        <v>10</v>
      </c>
      <c r="O36" s="93">
        <v>9</v>
      </c>
      <c r="P36" s="93">
        <v>10</v>
      </c>
      <c r="Q36" s="93">
        <v>0</v>
      </c>
      <c r="R36" s="18">
        <v>10</v>
      </c>
      <c r="S36" s="18">
        <v>10</v>
      </c>
      <c r="T36" s="18">
        <v>5</v>
      </c>
      <c r="U36" s="115">
        <v>10</v>
      </c>
      <c r="V36" s="18">
        <v>0</v>
      </c>
      <c r="W36" s="24"/>
    </row>
    <row r="37" spans="1:23" ht="18.75" customHeight="1" x14ac:dyDescent="0.3">
      <c r="A37" s="93">
        <v>36</v>
      </c>
      <c r="B37" s="93">
        <v>433931</v>
      </c>
      <c r="C37" s="109">
        <f t="shared" ref="C37:C43" si="2">SUM(D37:V37)/18</f>
        <v>9.6666666666666661</v>
      </c>
      <c r="D37" s="93">
        <v>6</v>
      </c>
      <c r="E37" s="93">
        <v>10</v>
      </c>
      <c r="F37" s="93">
        <v>10</v>
      </c>
      <c r="G37" s="93">
        <v>10</v>
      </c>
      <c r="H37" s="93">
        <v>10</v>
      </c>
      <c r="I37" s="93">
        <v>10</v>
      </c>
      <c r="J37" s="93">
        <v>10</v>
      </c>
      <c r="K37" s="93">
        <v>10</v>
      </c>
      <c r="L37" s="93">
        <v>10</v>
      </c>
      <c r="M37" s="93">
        <v>9</v>
      </c>
      <c r="N37" s="93">
        <v>10</v>
      </c>
      <c r="O37" s="93">
        <v>9</v>
      </c>
      <c r="P37" s="93">
        <v>10</v>
      </c>
      <c r="Q37" s="93">
        <v>10</v>
      </c>
      <c r="R37" s="18">
        <v>10</v>
      </c>
      <c r="S37" s="18">
        <v>10</v>
      </c>
      <c r="T37" s="18">
        <v>10</v>
      </c>
      <c r="U37" s="18">
        <v>10</v>
      </c>
      <c r="V37" s="18">
        <v>0</v>
      </c>
      <c r="W37" s="24"/>
    </row>
    <row r="38" spans="1:23" ht="18.75" customHeight="1" x14ac:dyDescent="0.3">
      <c r="A38" s="93">
        <v>37</v>
      </c>
      <c r="B38" s="104"/>
      <c r="C38" s="107">
        <f t="shared" si="2"/>
        <v>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10"/>
      <c r="S38" s="110"/>
      <c r="T38" s="110"/>
      <c r="U38" s="110"/>
      <c r="V38" s="18">
        <v>0</v>
      </c>
      <c r="W38" s="24"/>
    </row>
    <row r="39" spans="1:23" ht="18.75" customHeight="1" x14ac:dyDescent="0.3">
      <c r="A39" s="93">
        <v>38</v>
      </c>
      <c r="B39" s="93">
        <v>415460</v>
      </c>
      <c r="C39" s="109">
        <f t="shared" si="2"/>
        <v>9.8333333333333339</v>
      </c>
      <c r="D39" s="93">
        <v>10</v>
      </c>
      <c r="E39" s="93">
        <v>10</v>
      </c>
      <c r="F39" s="93">
        <v>10</v>
      </c>
      <c r="G39" s="93">
        <v>10</v>
      </c>
      <c r="H39" s="93">
        <v>10</v>
      </c>
      <c r="I39" s="93">
        <v>8</v>
      </c>
      <c r="J39" s="93">
        <v>10</v>
      </c>
      <c r="K39" s="93">
        <v>10</v>
      </c>
      <c r="L39" s="93">
        <v>10</v>
      </c>
      <c r="M39" s="93">
        <v>10</v>
      </c>
      <c r="N39" s="93">
        <v>10</v>
      </c>
      <c r="O39" s="93">
        <v>9</v>
      </c>
      <c r="P39" s="93">
        <v>10</v>
      </c>
      <c r="Q39" s="93">
        <v>10</v>
      </c>
      <c r="R39" s="18">
        <v>10</v>
      </c>
      <c r="S39" s="18">
        <v>10</v>
      </c>
      <c r="T39" s="18">
        <v>10</v>
      </c>
      <c r="U39" s="18">
        <v>10</v>
      </c>
      <c r="V39" s="18">
        <v>0</v>
      </c>
      <c r="W39" s="24"/>
    </row>
    <row r="40" spans="1:23" ht="18.75" customHeight="1" x14ac:dyDescent="0.3">
      <c r="A40" s="93">
        <v>39</v>
      </c>
      <c r="B40" s="93">
        <v>415465</v>
      </c>
      <c r="C40" s="109">
        <f t="shared" si="2"/>
        <v>9.7222222222222214</v>
      </c>
      <c r="D40" s="18">
        <v>10</v>
      </c>
      <c r="E40" s="18">
        <v>10</v>
      </c>
      <c r="F40" s="18">
        <v>10</v>
      </c>
      <c r="G40" s="18">
        <v>10</v>
      </c>
      <c r="H40" s="18">
        <v>10</v>
      </c>
      <c r="I40" s="18">
        <v>8</v>
      </c>
      <c r="J40" s="18">
        <v>10</v>
      </c>
      <c r="K40" s="18">
        <v>10</v>
      </c>
      <c r="L40" s="18">
        <v>10</v>
      </c>
      <c r="M40" s="18">
        <v>10</v>
      </c>
      <c r="N40" s="18">
        <v>10</v>
      </c>
      <c r="O40" s="18">
        <v>9</v>
      </c>
      <c r="P40" s="18">
        <v>8</v>
      </c>
      <c r="Q40" s="18">
        <v>10</v>
      </c>
      <c r="R40" s="18">
        <v>10</v>
      </c>
      <c r="S40" s="18">
        <v>10</v>
      </c>
      <c r="T40" s="18">
        <v>10</v>
      </c>
      <c r="U40" s="18">
        <v>10</v>
      </c>
      <c r="V40" s="18">
        <v>0</v>
      </c>
      <c r="W40" s="24"/>
    </row>
    <row r="41" spans="1:23" ht="18.75" customHeight="1" x14ac:dyDescent="0.3">
      <c r="A41" s="93">
        <v>40</v>
      </c>
      <c r="B41" s="93">
        <v>390906</v>
      </c>
      <c r="C41" s="109">
        <f t="shared" si="2"/>
        <v>7.0555555555555554</v>
      </c>
      <c r="D41" s="93">
        <v>10</v>
      </c>
      <c r="E41" s="93">
        <v>0</v>
      </c>
      <c r="F41" s="93">
        <v>0</v>
      </c>
      <c r="G41" s="93">
        <v>10</v>
      </c>
      <c r="H41" s="93">
        <v>10</v>
      </c>
      <c r="I41" s="93">
        <v>8</v>
      </c>
      <c r="J41" s="93">
        <v>10</v>
      </c>
      <c r="K41" s="93">
        <v>10</v>
      </c>
      <c r="L41" s="93">
        <v>10</v>
      </c>
      <c r="M41" s="93">
        <v>6</v>
      </c>
      <c r="N41" s="93">
        <v>0</v>
      </c>
      <c r="O41" s="93">
        <v>3</v>
      </c>
      <c r="P41" s="93">
        <v>10</v>
      </c>
      <c r="Q41" s="93">
        <v>10</v>
      </c>
      <c r="R41" s="18">
        <v>10</v>
      </c>
      <c r="S41" s="18">
        <v>10</v>
      </c>
      <c r="T41" s="18">
        <v>0</v>
      </c>
      <c r="U41" s="18">
        <v>10</v>
      </c>
      <c r="V41" s="18">
        <v>0</v>
      </c>
      <c r="W41" s="24"/>
    </row>
    <row r="42" spans="1:23" ht="18.75" customHeight="1" x14ac:dyDescent="0.3">
      <c r="A42" s="93">
        <v>41</v>
      </c>
      <c r="B42" s="93">
        <v>424663</v>
      </c>
      <c r="C42" s="107">
        <f t="shared" si="2"/>
        <v>0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10"/>
      <c r="S42" s="110"/>
      <c r="T42" s="110"/>
      <c r="U42" s="110"/>
      <c r="V42" s="18">
        <v>0</v>
      </c>
      <c r="W42" s="24"/>
    </row>
    <row r="43" spans="1:23" ht="18.75" customHeight="1" x14ac:dyDescent="0.3">
      <c r="A43" s="93">
        <v>42</v>
      </c>
      <c r="B43" s="93">
        <v>902040</v>
      </c>
      <c r="C43" s="109">
        <f t="shared" si="2"/>
        <v>8.6111111111111107</v>
      </c>
      <c r="D43" s="93">
        <v>10</v>
      </c>
      <c r="E43" s="93">
        <v>10</v>
      </c>
      <c r="F43" s="93">
        <v>0</v>
      </c>
      <c r="G43" s="93">
        <v>10</v>
      </c>
      <c r="H43" s="93">
        <v>10</v>
      </c>
      <c r="I43" s="93">
        <v>8</v>
      </c>
      <c r="J43" s="93">
        <v>10</v>
      </c>
      <c r="K43" s="93">
        <v>10</v>
      </c>
      <c r="L43" s="93">
        <v>10</v>
      </c>
      <c r="M43" s="93">
        <v>10</v>
      </c>
      <c r="N43" s="93">
        <v>0</v>
      </c>
      <c r="O43" s="93">
        <v>10</v>
      </c>
      <c r="P43" s="93">
        <v>10</v>
      </c>
      <c r="Q43" s="93">
        <v>10</v>
      </c>
      <c r="R43" s="18">
        <v>10</v>
      </c>
      <c r="S43" s="18">
        <v>10</v>
      </c>
      <c r="T43" s="18">
        <v>7</v>
      </c>
      <c r="U43" s="18">
        <v>10</v>
      </c>
      <c r="V43" s="18">
        <v>0</v>
      </c>
      <c r="W43" s="24"/>
    </row>
    <row r="44" spans="1:23" ht="18.75" customHeight="1" x14ac:dyDescent="0.3">
      <c r="A44" s="93">
        <v>43</v>
      </c>
      <c r="B44" s="93">
        <v>424640</v>
      </c>
      <c r="C44" s="109">
        <v>5.89</v>
      </c>
      <c r="D44" s="93">
        <v>10</v>
      </c>
      <c r="E44" s="93">
        <v>10</v>
      </c>
      <c r="F44" s="93">
        <v>8</v>
      </c>
      <c r="G44" s="93">
        <v>10</v>
      </c>
      <c r="H44" s="93">
        <v>10</v>
      </c>
      <c r="I44" s="93">
        <v>8</v>
      </c>
      <c r="J44" s="93">
        <v>10</v>
      </c>
      <c r="K44" s="93">
        <v>10</v>
      </c>
      <c r="L44" s="93">
        <v>10</v>
      </c>
      <c r="M44" s="93">
        <v>10</v>
      </c>
      <c r="N44" s="93">
        <v>10</v>
      </c>
      <c r="O44" s="100">
        <v>0</v>
      </c>
      <c r="P44" s="100">
        <v>10</v>
      </c>
      <c r="Q44" s="100">
        <v>10</v>
      </c>
      <c r="R44" s="100">
        <v>10</v>
      </c>
      <c r="S44" s="100">
        <v>5</v>
      </c>
      <c r="T44" s="100">
        <v>5</v>
      </c>
      <c r="U44" s="100">
        <v>10</v>
      </c>
      <c r="V44" s="18">
        <v>0</v>
      </c>
      <c r="W44" s="24"/>
    </row>
    <row r="45" spans="1:23" ht="18.75" customHeight="1" x14ac:dyDescent="0.3">
      <c r="A45" s="93">
        <v>44</v>
      </c>
      <c r="B45" s="93">
        <v>424650</v>
      </c>
      <c r="C45" s="109">
        <f>SUM(D45:V45)/18</f>
        <v>9.8333333333333339</v>
      </c>
      <c r="D45" s="93">
        <v>10</v>
      </c>
      <c r="E45" s="93">
        <v>10</v>
      </c>
      <c r="F45" s="93">
        <v>10</v>
      </c>
      <c r="G45" s="93">
        <v>10</v>
      </c>
      <c r="H45" s="93">
        <v>10</v>
      </c>
      <c r="I45" s="93">
        <v>8</v>
      </c>
      <c r="J45" s="93">
        <v>10</v>
      </c>
      <c r="K45" s="93">
        <v>10</v>
      </c>
      <c r="L45" s="93">
        <v>10</v>
      </c>
      <c r="M45" s="93">
        <v>10</v>
      </c>
      <c r="N45" s="93">
        <v>10</v>
      </c>
      <c r="O45" s="93">
        <v>9</v>
      </c>
      <c r="P45" s="93">
        <v>10</v>
      </c>
      <c r="Q45" s="93">
        <v>10</v>
      </c>
      <c r="R45" s="18">
        <v>10</v>
      </c>
      <c r="S45" s="18">
        <v>10</v>
      </c>
      <c r="T45" s="18">
        <v>10</v>
      </c>
      <c r="U45" s="18">
        <v>10</v>
      </c>
      <c r="V45" s="18">
        <v>0</v>
      </c>
      <c r="W45" s="24"/>
    </row>
    <row r="46" spans="1:23" ht="18.75" customHeight="1" x14ac:dyDescent="0.3">
      <c r="A46" s="93">
        <v>45</v>
      </c>
      <c r="B46" s="93">
        <v>424657</v>
      </c>
      <c r="C46" s="109">
        <f>SUM(D46:V46)/18</f>
        <v>9.8888888888888893</v>
      </c>
      <c r="D46" s="93">
        <v>10</v>
      </c>
      <c r="E46" s="93">
        <v>10</v>
      </c>
      <c r="F46" s="93">
        <v>10</v>
      </c>
      <c r="G46" s="93">
        <v>10</v>
      </c>
      <c r="H46" s="93">
        <v>10</v>
      </c>
      <c r="I46" s="93">
        <v>10</v>
      </c>
      <c r="J46" s="93">
        <v>10</v>
      </c>
      <c r="K46" s="93">
        <v>10</v>
      </c>
      <c r="L46" s="93">
        <v>10</v>
      </c>
      <c r="M46" s="93">
        <v>9</v>
      </c>
      <c r="N46" s="93">
        <v>10</v>
      </c>
      <c r="O46" s="93">
        <v>9</v>
      </c>
      <c r="P46" s="93">
        <v>10</v>
      </c>
      <c r="Q46" s="93">
        <v>10</v>
      </c>
      <c r="R46" s="18">
        <v>10</v>
      </c>
      <c r="S46" s="18">
        <v>10</v>
      </c>
      <c r="T46" s="18">
        <v>10</v>
      </c>
      <c r="U46" s="18">
        <v>10</v>
      </c>
      <c r="V46" s="18">
        <v>0</v>
      </c>
      <c r="W46" s="24"/>
    </row>
    <row r="47" spans="1:23" ht="18.75" customHeight="1" x14ac:dyDescent="0.3">
      <c r="A47" s="93">
        <v>46</v>
      </c>
      <c r="B47" s="93">
        <v>902057</v>
      </c>
      <c r="C47" s="109">
        <f>SUM(D47:V47)/18</f>
        <v>9.3888888888888893</v>
      </c>
      <c r="D47" s="93">
        <v>10</v>
      </c>
      <c r="E47" s="93">
        <v>5</v>
      </c>
      <c r="F47" s="93">
        <v>10</v>
      </c>
      <c r="G47" s="93">
        <v>10</v>
      </c>
      <c r="H47" s="93">
        <v>10</v>
      </c>
      <c r="I47" s="93">
        <v>8</v>
      </c>
      <c r="J47" s="93">
        <v>9</v>
      </c>
      <c r="K47" s="93">
        <v>9</v>
      </c>
      <c r="L47" s="93">
        <v>10</v>
      </c>
      <c r="M47" s="93">
        <v>10</v>
      </c>
      <c r="N47" s="93">
        <v>10</v>
      </c>
      <c r="O47" s="93">
        <v>9</v>
      </c>
      <c r="P47" s="93">
        <v>10</v>
      </c>
      <c r="Q47" s="93">
        <v>10</v>
      </c>
      <c r="R47" s="18">
        <v>10</v>
      </c>
      <c r="S47" s="18">
        <v>10</v>
      </c>
      <c r="T47" s="18">
        <v>9</v>
      </c>
      <c r="U47" s="18">
        <v>10</v>
      </c>
      <c r="V47" s="18">
        <v>0</v>
      </c>
      <c r="W47" s="24"/>
    </row>
    <row r="48" spans="1:23" ht="18.75" customHeight="1" x14ac:dyDescent="0.3">
      <c r="A48" s="93">
        <v>47</v>
      </c>
      <c r="B48" s="93">
        <v>424662</v>
      </c>
      <c r="C48" s="109">
        <f>SUM(D48:V48)/18</f>
        <v>9.8333333333333339</v>
      </c>
      <c r="D48" s="93">
        <v>10</v>
      </c>
      <c r="E48" s="93">
        <v>10</v>
      </c>
      <c r="F48" s="93">
        <v>9</v>
      </c>
      <c r="G48" s="93">
        <v>10</v>
      </c>
      <c r="H48" s="93">
        <v>10</v>
      </c>
      <c r="I48" s="93">
        <v>8</v>
      </c>
      <c r="J48" s="93">
        <v>10</v>
      </c>
      <c r="K48" s="93">
        <v>10</v>
      </c>
      <c r="L48" s="93">
        <v>10</v>
      </c>
      <c r="M48" s="93">
        <v>10</v>
      </c>
      <c r="N48" s="93">
        <v>10</v>
      </c>
      <c r="O48" s="93">
        <v>10</v>
      </c>
      <c r="P48" s="93">
        <v>10</v>
      </c>
      <c r="Q48" s="93">
        <v>10</v>
      </c>
      <c r="R48" s="18">
        <v>10</v>
      </c>
      <c r="S48" s="18">
        <v>10</v>
      </c>
      <c r="T48" s="18">
        <v>10</v>
      </c>
      <c r="U48" s="18">
        <v>10</v>
      </c>
      <c r="V48" s="18">
        <v>0</v>
      </c>
      <c r="W48" s="24"/>
    </row>
    <row r="49" spans="1:23" ht="18.75" customHeight="1" x14ac:dyDescent="0.3">
      <c r="A49" s="93">
        <v>48</v>
      </c>
      <c r="B49" s="93">
        <v>424645</v>
      </c>
      <c r="C49" s="109">
        <f>SUM(D49:V49)/18</f>
        <v>7.5555555555555554</v>
      </c>
      <c r="D49" s="93">
        <v>10</v>
      </c>
      <c r="E49" s="93">
        <v>10</v>
      </c>
      <c r="F49" s="93">
        <v>5</v>
      </c>
      <c r="G49" s="93">
        <v>0</v>
      </c>
      <c r="H49" s="93">
        <v>10</v>
      </c>
      <c r="I49" s="93">
        <v>8</v>
      </c>
      <c r="J49" s="93">
        <v>10</v>
      </c>
      <c r="K49" s="93">
        <v>10</v>
      </c>
      <c r="L49" s="93">
        <v>10</v>
      </c>
      <c r="M49" s="93">
        <v>10</v>
      </c>
      <c r="N49" s="93">
        <v>10</v>
      </c>
      <c r="O49" s="93">
        <v>3</v>
      </c>
      <c r="P49" s="93">
        <v>10</v>
      </c>
      <c r="Q49" s="93">
        <v>0</v>
      </c>
      <c r="R49" s="18">
        <v>10</v>
      </c>
      <c r="S49" s="18">
        <v>10</v>
      </c>
      <c r="T49" s="18">
        <v>0</v>
      </c>
      <c r="U49" s="18">
        <v>10</v>
      </c>
      <c r="V49" s="18">
        <v>0</v>
      </c>
      <c r="W49" s="2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9"/>
  <sheetViews>
    <sheetView showGridLines="0" workbookViewId="0">
      <selection activeCell="C1" sqref="C1:C1048576"/>
    </sheetView>
  </sheetViews>
  <sheetFormatPr defaultColWidth="8.61328125" defaultRowHeight="15" customHeight="1" x14ac:dyDescent="0.3"/>
  <cols>
    <col min="1" max="1" width="3.61328125" style="118" customWidth="1"/>
    <col min="2" max="2" width="8.61328125" style="118" customWidth="1"/>
    <col min="3" max="3" width="9.69140625" style="118" customWidth="1"/>
    <col min="4" max="13" width="5.07421875" style="118" customWidth="1"/>
    <col min="14" max="255" width="8.61328125" style="118" customWidth="1"/>
  </cols>
  <sheetData>
    <row r="1" spans="1:13" ht="30" customHeight="1" x14ac:dyDescent="0.3">
      <c r="A1" s="91"/>
      <c r="B1" s="92" t="s">
        <v>0</v>
      </c>
      <c r="C1" s="92" t="s">
        <v>78</v>
      </c>
      <c r="D1" s="92" t="s">
        <v>138</v>
      </c>
      <c r="E1" s="92" t="s">
        <v>111</v>
      </c>
      <c r="F1" s="92" t="s">
        <v>139</v>
      </c>
      <c r="G1" s="92" t="s">
        <v>112</v>
      </c>
      <c r="H1" s="92" t="s">
        <v>122</v>
      </c>
      <c r="I1" s="92" t="s">
        <v>140</v>
      </c>
      <c r="J1" s="92" t="s">
        <v>141</v>
      </c>
      <c r="K1" s="92" t="s">
        <v>123</v>
      </c>
      <c r="L1" s="92" t="s">
        <v>130</v>
      </c>
      <c r="M1" s="92" t="s">
        <v>85</v>
      </c>
    </row>
    <row r="2" spans="1:13" ht="18.75" customHeight="1" x14ac:dyDescent="0.3">
      <c r="A2" s="93">
        <v>1</v>
      </c>
      <c r="B2" s="93">
        <v>424415</v>
      </c>
      <c r="C2" s="106">
        <v>0</v>
      </c>
      <c r="D2" s="99">
        <v>10</v>
      </c>
      <c r="E2" s="99">
        <v>10</v>
      </c>
      <c r="F2" s="99">
        <v>10</v>
      </c>
      <c r="G2" s="99">
        <v>10</v>
      </c>
      <c r="H2" s="99">
        <v>5</v>
      </c>
      <c r="I2" s="99">
        <v>10</v>
      </c>
      <c r="J2" s="99">
        <v>10</v>
      </c>
      <c r="K2" s="99">
        <v>10</v>
      </c>
      <c r="L2" s="99">
        <v>10</v>
      </c>
      <c r="M2" s="99"/>
    </row>
    <row r="3" spans="1:13" ht="18.75" customHeight="1" x14ac:dyDescent="0.3">
      <c r="A3" s="93">
        <v>2</v>
      </c>
      <c r="B3" s="93">
        <v>424642</v>
      </c>
      <c r="C3" s="103">
        <f>ROUND(SUM(D3:M3)/9,2)</f>
        <v>10.78</v>
      </c>
      <c r="D3" s="104">
        <v>10</v>
      </c>
      <c r="E3" s="104">
        <v>10</v>
      </c>
      <c r="F3" s="104">
        <v>10</v>
      </c>
      <c r="G3" s="104">
        <v>10</v>
      </c>
      <c r="H3" s="104">
        <v>7</v>
      </c>
      <c r="I3" s="104">
        <v>10</v>
      </c>
      <c r="J3" s="104">
        <v>10</v>
      </c>
      <c r="K3" s="104">
        <v>10</v>
      </c>
      <c r="L3" s="104">
        <v>10</v>
      </c>
      <c r="M3" s="104">
        <v>10</v>
      </c>
    </row>
    <row r="4" spans="1:13" ht="18.75" customHeight="1" x14ac:dyDescent="0.3">
      <c r="A4" s="93">
        <v>3</v>
      </c>
      <c r="B4" s="93">
        <v>424646</v>
      </c>
      <c r="C4" s="103">
        <f>ROUND(SUM(D4:G4,I4:K4)/9,2)</f>
        <v>7.78</v>
      </c>
      <c r="D4" s="93">
        <v>10</v>
      </c>
      <c r="E4" s="93">
        <v>10</v>
      </c>
      <c r="F4" s="93">
        <v>10</v>
      </c>
      <c r="G4" s="104">
        <v>10</v>
      </c>
      <c r="H4" s="100">
        <v>0</v>
      </c>
      <c r="I4" s="93">
        <v>10</v>
      </c>
      <c r="J4" s="93">
        <v>10</v>
      </c>
      <c r="K4" s="93">
        <v>10</v>
      </c>
      <c r="L4" s="100">
        <v>10</v>
      </c>
      <c r="M4" s="104"/>
    </row>
    <row r="5" spans="1:13" ht="18.75" customHeight="1" x14ac:dyDescent="0.3">
      <c r="A5" s="93">
        <v>4</v>
      </c>
      <c r="B5" s="93">
        <v>424643</v>
      </c>
      <c r="C5" s="103">
        <f>ROUND(SUM(D5:M5)/9,2)</f>
        <v>8.7799999999999994</v>
      </c>
      <c r="D5" s="104">
        <v>10</v>
      </c>
      <c r="E5" s="104">
        <v>10</v>
      </c>
      <c r="F5" s="104">
        <v>10</v>
      </c>
      <c r="G5" s="104">
        <v>10</v>
      </c>
      <c r="H5" s="104">
        <v>7</v>
      </c>
      <c r="I5" s="104">
        <v>8</v>
      </c>
      <c r="J5" s="104">
        <v>8</v>
      </c>
      <c r="K5" s="104">
        <v>8</v>
      </c>
      <c r="L5" s="104">
        <v>8</v>
      </c>
      <c r="M5" s="104"/>
    </row>
    <row r="6" spans="1:13" ht="18.75" customHeight="1" x14ac:dyDescent="0.3">
      <c r="A6" s="93">
        <v>5</v>
      </c>
      <c r="B6" s="93">
        <v>313542</v>
      </c>
      <c r="C6" s="103">
        <f>ROUND(SUM(D6:M6)/9,2)</f>
        <v>8.89</v>
      </c>
      <c r="D6" s="93">
        <v>10</v>
      </c>
      <c r="E6" s="93">
        <v>10</v>
      </c>
      <c r="F6" s="93">
        <v>10</v>
      </c>
      <c r="G6" s="93">
        <v>10</v>
      </c>
      <c r="H6" s="93">
        <v>0</v>
      </c>
      <c r="I6" s="93">
        <v>10</v>
      </c>
      <c r="J6" s="93">
        <v>10</v>
      </c>
      <c r="K6" s="93">
        <v>10</v>
      </c>
      <c r="L6" s="93">
        <v>10</v>
      </c>
      <c r="M6" s="104"/>
    </row>
    <row r="7" spans="1:13" ht="18.75" customHeight="1" x14ac:dyDescent="0.3">
      <c r="A7" s="93">
        <v>6</v>
      </c>
      <c r="B7" s="93">
        <v>280236</v>
      </c>
      <c r="C7" s="103">
        <f>ROUND(SUM(D7:G7)/9,2)</f>
        <v>3.33</v>
      </c>
      <c r="D7" s="93">
        <v>5</v>
      </c>
      <c r="E7" s="93">
        <v>5</v>
      </c>
      <c r="F7" s="93">
        <v>10</v>
      </c>
      <c r="G7" s="93">
        <v>10</v>
      </c>
      <c r="H7" s="100">
        <v>10</v>
      </c>
      <c r="I7" s="100">
        <v>10</v>
      </c>
      <c r="J7" s="100">
        <v>10</v>
      </c>
      <c r="K7" s="100">
        <v>10</v>
      </c>
      <c r="L7" s="100">
        <v>10</v>
      </c>
      <c r="M7" s="104"/>
    </row>
    <row r="8" spans="1:13" ht="18.75" customHeight="1" x14ac:dyDescent="0.3">
      <c r="A8" s="93">
        <v>7</v>
      </c>
      <c r="B8" s="93">
        <v>415121</v>
      </c>
      <c r="C8" s="103">
        <f>ROUND(SUM(D8,G8,I8,K8)/9,2)</f>
        <v>3.11</v>
      </c>
      <c r="D8" s="93">
        <v>5</v>
      </c>
      <c r="E8" s="100">
        <v>10</v>
      </c>
      <c r="F8" s="100">
        <v>5</v>
      </c>
      <c r="G8" s="93">
        <v>10</v>
      </c>
      <c r="H8" s="95"/>
      <c r="I8" s="93">
        <v>7</v>
      </c>
      <c r="J8" s="100">
        <v>8</v>
      </c>
      <c r="K8" s="93">
        <v>6</v>
      </c>
      <c r="L8" s="100">
        <v>10</v>
      </c>
      <c r="M8" s="104"/>
    </row>
    <row r="9" spans="1:13" ht="18.75" customHeight="1" x14ac:dyDescent="0.3">
      <c r="A9" s="93">
        <v>8</v>
      </c>
      <c r="B9" s="93">
        <v>380027</v>
      </c>
      <c r="C9" s="103">
        <f t="shared" ref="C9:C16" si="0">ROUND(SUM(D9:M9)/9,2)</f>
        <v>9.11</v>
      </c>
      <c r="D9" s="93">
        <v>10</v>
      </c>
      <c r="E9" s="93">
        <v>10</v>
      </c>
      <c r="F9" s="93">
        <v>8</v>
      </c>
      <c r="G9" s="93">
        <v>8</v>
      </c>
      <c r="H9" s="93">
        <v>6</v>
      </c>
      <c r="I9" s="93">
        <v>10</v>
      </c>
      <c r="J9" s="93">
        <v>10</v>
      </c>
      <c r="K9" s="93">
        <v>10</v>
      </c>
      <c r="L9" s="93">
        <v>10</v>
      </c>
      <c r="M9" s="93">
        <v>0</v>
      </c>
    </row>
    <row r="10" spans="1:13" ht="18.75" customHeight="1" x14ac:dyDescent="0.3">
      <c r="A10" s="93">
        <v>9</v>
      </c>
      <c r="B10" s="93">
        <v>424661</v>
      </c>
      <c r="C10" s="103">
        <f t="shared" si="0"/>
        <v>9</v>
      </c>
      <c r="D10" s="93">
        <v>10</v>
      </c>
      <c r="E10" s="93">
        <v>10</v>
      </c>
      <c r="F10" s="93">
        <v>10</v>
      </c>
      <c r="G10" s="93">
        <v>10</v>
      </c>
      <c r="H10" s="93">
        <v>8</v>
      </c>
      <c r="I10" s="93">
        <v>8</v>
      </c>
      <c r="J10" s="93">
        <v>8</v>
      </c>
      <c r="K10" s="93">
        <v>5</v>
      </c>
      <c r="L10" s="93">
        <v>5</v>
      </c>
      <c r="M10" s="93">
        <v>7</v>
      </c>
    </row>
    <row r="11" spans="1:13" ht="18.75" customHeight="1" x14ac:dyDescent="0.3">
      <c r="A11" s="93">
        <v>10</v>
      </c>
      <c r="B11" s="93">
        <v>424638</v>
      </c>
      <c r="C11" s="103">
        <f t="shared" si="0"/>
        <v>10.78</v>
      </c>
      <c r="D11" s="93">
        <v>10</v>
      </c>
      <c r="E11" s="93">
        <v>10</v>
      </c>
      <c r="F11" s="93">
        <v>10</v>
      </c>
      <c r="G11" s="93">
        <v>10</v>
      </c>
      <c r="H11" s="93">
        <v>10</v>
      </c>
      <c r="I11" s="93">
        <v>10</v>
      </c>
      <c r="J11" s="93">
        <v>10</v>
      </c>
      <c r="K11" s="93">
        <v>10</v>
      </c>
      <c r="L11" s="93">
        <v>10</v>
      </c>
      <c r="M11" s="93">
        <v>7</v>
      </c>
    </row>
    <row r="12" spans="1:13" ht="18.75" customHeight="1" x14ac:dyDescent="0.3">
      <c r="A12" s="93">
        <v>11</v>
      </c>
      <c r="B12" s="93">
        <v>424660</v>
      </c>
      <c r="C12" s="103">
        <f t="shared" si="0"/>
        <v>11.11</v>
      </c>
      <c r="D12" s="104">
        <v>10</v>
      </c>
      <c r="E12" s="104">
        <v>10</v>
      </c>
      <c r="F12" s="104">
        <v>10</v>
      </c>
      <c r="G12" s="104">
        <v>10</v>
      </c>
      <c r="H12" s="104">
        <v>10</v>
      </c>
      <c r="I12" s="104">
        <v>10</v>
      </c>
      <c r="J12" s="104">
        <v>10</v>
      </c>
      <c r="K12" s="104">
        <v>10</v>
      </c>
      <c r="L12" s="104">
        <v>10</v>
      </c>
      <c r="M12" s="104">
        <v>10</v>
      </c>
    </row>
    <row r="13" spans="1:13" ht="18.75" customHeight="1" x14ac:dyDescent="0.3">
      <c r="A13" s="93">
        <v>12</v>
      </c>
      <c r="B13" s="93">
        <v>424639</v>
      </c>
      <c r="C13" s="103">
        <f t="shared" si="0"/>
        <v>10</v>
      </c>
      <c r="D13" s="104">
        <v>10</v>
      </c>
      <c r="E13" s="104">
        <v>10</v>
      </c>
      <c r="F13" s="104">
        <v>10</v>
      </c>
      <c r="G13" s="104">
        <v>10</v>
      </c>
      <c r="H13" s="104">
        <v>10</v>
      </c>
      <c r="I13" s="104">
        <v>10</v>
      </c>
      <c r="J13" s="104">
        <v>10</v>
      </c>
      <c r="K13" s="104">
        <v>10</v>
      </c>
      <c r="L13" s="104">
        <v>10</v>
      </c>
      <c r="M13" s="104"/>
    </row>
    <row r="14" spans="1:13" ht="18.75" customHeight="1" x14ac:dyDescent="0.3">
      <c r="A14" s="93">
        <v>13</v>
      </c>
      <c r="B14" s="93">
        <v>424653</v>
      </c>
      <c r="C14" s="103">
        <f t="shared" si="0"/>
        <v>11.11</v>
      </c>
      <c r="D14" s="93">
        <v>10</v>
      </c>
      <c r="E14" s="93">
        <v>10</v>
      </c>
      <c r="F14" s="93">
        <v>10</v>
      </c>
      <c r="G14" s="93">
        <v>10</v>
      </c>
      <c r="H14" s="93">
        <v>10</v>
      </c>
      <c r="I14" s="93">
        <v>10</v>
      </c>
      <c r="J14" s="93">
        <v>10</v>
      </c>
      <c r="K14" s="93">
        <v>10</v>
      </c>
      <c r="L14" s="93">
        <v>10</v>
      </c>
      <c r="M14" s="93">
        <v>10</v>
      </c>
    </row>
    <row r="15" spans="1:13" ht="18.75" customHeight="1" x14ac:dyDescent="0.3">
      <c r="A15" s="93">
        <v>14</v>
      </c>
      <c r="B15" s="93">
        <v>311640</v>
      </c>
      <c r="C15" s="103">
        <f t="shared" si="0"/>
        <v>8.7799999999999994</v>
      </c>
      <c r="D15" s="93">
        <v>10</v>
      </c>
      <c r="E15" s="93">
        <v>10</v>
      </c>
      <c r="F15" s="93">
        <v>10</v>
      </c>
      <c r="G15" s="95"/>
      <c r="H15" s="93">
        <v>9</v>
      </c>
      <c r="I15" s="93">
        <v>10</v>
      </c>
      <c r="J15" s="93">
        <v>10</v>
      </c>
      <c r="K15" s="93">
        <v>10</v>
      </c>
      <c r="L15" s="93">
        <v>10</v>
      </c>
      <c r="M15" s="104"/>
    </row>
    <row r="16" spans="1:13" ht="18.75" customHeight="1" x14ac:dyDescent="0.3">
      <c r="A16" s="93">
        <v>15</v>
      </c>
      <c r="B16" s="93">
        <v>424641</v>
      </c>
      <c r="C16" s="103">
        <f t="shared" si="0"/>
        <v>8.33</v>
      </c>
      <c r="D16" s="93">
        <v>10</v>
      </c>
      <c r="E16" s="93">
        <v>10</v>
      </c>
      <c r="F16" s="93">
        <v>10</v>
      </c>
      <c r="G16" s="93">
        <v>10</v>
      </c>
      <c r="H16" s="93">
        <v>5</v>
      </c>
      <c r="I16" s="93">
        <v>5</v>
      </c>
      <c r="J16" s="93">
        <v>5</v>
      </c>
      <c r="K16" s="93">
        <v>10</v>
      </c>
      <c r="L16" s="93">
        <v>10</v>
      </c>
      <c r="M16" s="104"/>
    </row>
    <row r="17" spans="1:13" ht="18.75" customHeight="1" x14ac:dyDescent="0.3">
      <c r="A17" s="93">
        <v>16</v>
      </c>
      <c r="B17" s="93">
        <v>424622</v>
      </c>
      <c r="C17" s="106">
        <v>0</v>
      </c>
      <c r="D17" s="100">
        <v>10</v>
      </c>
      <c r="E17" s="100">
        <v>10</v>
      </c>
      <c r="F17" s="100">
        <v>8</v>
      </c>
      <c r="G17" s="100">
        <v>10</v>
      </c>
      <c r="H17" s="100">
        <v>5</v>
      </c>
      <c r="I17" s="100">
        <v>10</v>
      </c>
      <c r="J17" s="100">
        <v>10</v>
      </c>
      <c r="K17" s="100">
        <v>10</v>
      </c>
      <c r="L17" s="100">
        <v>10</v>
      </c>
      <c r="M17" s="99"/>
    </row>
    <row r="18" spans="1:13" ht="18.75" customHeight="1" x14ac:dyDescent="0.3">
      <c r="A18" s="93">
        <v>17</v>
      </c>
      <c r="B18" s="93">
        <v>424649</v>
      </c>
      <c r="C18" s="103">
        <f>ROUND(SUM(D18:M18)/9,2)</f>
        <v>10</v>
      </c>
      <c r="D18" s="104">
        <v>10</v>
      </c>
      <c r="E18" s="104">
        <v>10</v>
      </c>
      <c r="F18" s="104">
        <v>10</v>
      </c>
      <c r="G18" s="104">
        <v>10</v>
      </c>
      <c r="H18" s="104">
        <v>10</v>
      </c>
      <c r="I18" s="104">
        <v>10</v>
      </c>
      <c r="J18" s="104">
        <v>10</v>
      </c>
      <c r="K18" s="104">
        <v>10</v>
      </c>
      <c r="L18" s="104">
        <v>10</v>
      </c>
      <c r="M18" s="104"/>
    </row>
    <row r="19" spans="1:13" ht="18.75" customHeight="1" x14ac:dyDescent="0.3">
      <c r="A19" s="93">
        <v>18</v>
      </c>
      <c r="B19" s="93">
        <v>424656</v>
      </c>
      <c r="C19" s="106">
        <v>0</v>
      </c>
      <c r="D19" s="99">
        <v>5</v>
      </c>
      <c r="E19" s="99">
        <v>5</v>
      </c>
      <c r="F19" s="99">
        <v>10</v>
      </c>
      <c r="G19" s="99">
        <v>0</v>
      </c>
      <c r="H19" s="99">
        <v>0</v>
      </c>
      <c r="I19" s="99">
        <v>6</v>
      </c>
      <c r="J19" s="99">
        <v>6</v>
      </c>
      <c r="K19" s="99">
        <v>0</v>
      </c>
      <c r="L19" s="99">
        <v>0</v>
      </c>
      <c r="M19" s="99"/>
    </row>
    <row r="20" spans="1:13" ht="18.75" customHeight="1" x14ac:dyDescent="0.3">
      <c r="A20" s="93">
        <v>19</v>
      </c>
      <c r="B20" s="93">
        <v>424621</v>
      </c>
      <c r="C20" s="103">
        <f>ROUND(SUM(D20:M20)/9,2)</f>
        <v>8.89</v>
      </c>
      <c r="D20" s="93">
        <v>10</v>
      </c>
      <c r="E20" s="93">
        <v>10</v>
      </c>
      <c r="F20" s="93">
        <v>10</v>
      </c>
      <c r="G20" s="93">
        <v>10</v>
      </c>
      <c r="H20" s="95"/>
      <c r="I20" s="93">
        <v>10</v>
      </c>
      <c r="J20" s="93">
        <v>10</v>
      </c>
      <c r="K20" s="93">
        <v>10</v>
      </c>
      <c r="L20" s="93">
        <v>10</v>
      </c>
      <c r="M20" s="104"/>
    </row>
    <row r="21" spans="1:13" ht="18.75" customHeight="1" x14ac:dyDescent="0.3">
      <c r="A21" s="93">
        <v>20</v>
      </c>
      <c r="B21" s="93">
        <v>312734</v>
      </c>
      <c r="C21" s="106">
        <v>0</v>
      </c>
      <c r="D21" s="100">
        <v>10</v>
      </c>
      <c r="E21" s="100">
        <v>10</v>
      </c>
      <c r="F21" s="100">
        <v>0</v>
      </c>
      <c r="G21" s="100">
        <v>0</v>
      </c>
      <c r="H21" s="100">
        <v>0</v>
      </c>
      <c r="I21" s="100">
        <v>7</v>
      </c>
      <c r="J21" s="100">
        <v>4</v>
      </c>
      <c r="K21" s="100">
        <v>10</v>
      </c>
      <c r="L21" s="100">
        <v>0</v>
      </c>
      <c r="M21" s="99"/>
    </row>
    <row r="22" spans="1:13" ht="18.75" customHeight="1" x14ac:dyDescent="0.3">
      <c r="A22" s="93">
        <v>21</v>
      </c>
      <c r="B22" s="93">
        <v>255300</v>
      </c>
      <c r="C22" s="103">
        <f>ROUND(SUM(D22:M22)/9,2)</f>
        <v>10</v>
      </c>
      <c r="D22" s="93">
        <v>10</v>
      </c>
      <c r="E22" s="93">
        <v>10</v>
      </c>
      <c r="F22" s="93">
        <v>10</v>
      </c>
      <c r="G22" s="93">
        <v>10</v>
      </c>
      <c r="H22" s="93">
        <v>10</v>
      </c>
      <c r="I22" s="93">
        <v>10</v>
      </c>
      <c r="J22" s="93">
        <v>10</v>
      </c>
      <c r="K22" s="93">
        <v>10</v>
      </c>
      <c r="L22" s="93">
        <v>10</v>
      </c>
      <c r="M22" s="104"/>
    </row>
    <row r="23" spans="1:13" ht="18.75" customHeight="1" x14ac:dyDescent="0.3">
      <c r="A23" s="93">
        <v>22</v>
      </c>
      <c r="B23" s="93">
        <v>313290</v>
      </c>
      <c r="C23" s="103">
        <f>ROUND(SUM(D23:M23)/9,2)</f>
        <v>9.44</v>
      </c>
      <c r="D23" s="93">
        <v>10</v>
      </c>
      <c r="E23" s="93">
        <v>10</v>
      </c>
      <c r="F23" s="93">
        <v>10</v>
      </c>
      <c r="G23" s="93">
        <v>10</v>
      </c>
      <c r="H23" s="93">
        <v>5</v>
      </c>
      <c r="I23" s="93">
        <v>10</v>
      </c>
      <c r="J23" s="93">
        <v>10</v>
      </c>
      <c r="K23" s="93">
        <v>10</v>
      </c>
      <c r="L23" s="93">
        <v>10</v>
      </c>
      <c r="M23" s="104"/>
    </row>
    <row r="24" spans="1:13" ht="18.75" customHeight="1" x14ac:dyDescent="0.3">
      <c r="A24" s="93">
        <v>23</v>
      </c>
      <c r="B24" s="93">
        <v>311911</v>
      </c>
      <c r="C24" s="103">
        <f>ROUND(SUM(D24:M24)/9,2)</f>
        <v>10.56</v>
      </c>
      <c r="D24" s="104">
        <v>10</v>
      </c>
      <c r="E24" s="104">
        <v>10</v>
      </c>
      <c r="F24" s="104">
        <v>10</v>
      </c>
      <c r="G24" s="104">
        <v>10</v>
      </c>
      <c r="H24" s="104">
        <v>10</v>
      </c>
      <c r="I24" s="104">
        <v>9</v>
      </c>
      <c r="J24" s="104">
        <v>9</v>
      </c>
      <c r="K24" s="104">
        <v>10</v>
      </c>
      <c r="L24" s="104">
        <v>10</v>
      </c>
      <c r="M24" s="104">
        <v>7</v>
      </c>
    </row>
    <row r="25" spans="1:13" ht="18.75" customHeight="1" x14ac:dyDescent="0.3">
      <c r="A25" s="93">
        <v>24</v>
      </c>
      <c r="B25" s="93">
        <v>312523</v>
      </c>
      <c r="C25" s="106">
        <v>0</v>
      </c>
      <c r="D25" s="99">
        <v>0</v>
      </c>
      <c r="E25" s="99">
        <v>10</v>
      </c>
      <c r="F25" s="99">
        <v>8</v>
      </c>
      <c r="G25" s="99">
        <v>10</v>
      </c>
      <c r="H25" s="99">
        <v>0</v>
      </c>
      <c r="I25" s="99">
        <v>10</v>
      </c>
      <c r="J25" s="99">
        <v>10</v>
      </c>
      <c r="K25" s="99">
        <v>0</v>
      </c>
      <c r="L25" s="99">
        <v>0</v>
      </c>
      <c r="M25" s="104"/>
    </row>
    <row r="26" spans="1:13" ht="18.75" customHeight="1" x14ac:dyDescent="0.3">
      <c r="A26" s="93">
        <v>25</v>
      </c>
      <c r="B26" s="93">
        <v>312695</v>
      </c>
      <c r="C26" s="103">
        <v>8.89</v>
      </c>
      <c r="D26" s="93">
        <v>10</v>
      </c>
      <c r="E26" s="93">
        <v>10</v>
      </c>
      <c r="F26" s="93">
        <v>10</v>
      </c>
      <c r="G26" s="93">
        <v>10</v>
      </c>
      <c r="H26" s="100">
        <v>10</v>
      </c>
      <c r="I26" s="93">
        <v>10</v>
      </c>
      <c r="J26" s="93">
        <v>10</v>
      </c>
      <c r="K26" s="93">
        <v>10</v>
      </c>
      <c r="L26" s="93">
        <v>10</v>
      </c>
      <c r="M26" s="104"/>
    </row>
    <row r="27" spans="1:13" ht="18.75" customHeight="1" x14ac:dyDescent="0.3">
      <c r="A27" s="93">
        <v>26</v>
      </c>
      <c r="B27" s="93">
        <v>424630</v>
      </c>
      <c r="C27" s="107"/>
      <c r="D27" s="95"/>
      <c r="E27" s="95"/>
      <c r="F27" s="95"/>
      <c r="G27" s="95"/>
      <c r="H27" s="95"/>
      <c r="I27" s="95"/>
      <c r="J27" s="95"/>
      <c r="K27" s="95"/>
      <c r="L27" s="95"/>
      <c r="M27" s="104"/>
    </row>
    <row r="28" spans="1:13" ht="18.75" customHeight="1" x14ac:dyDescent="0.3">
      <c r="A28" s="93">
        <v>27</v>
      </c>
      <c r="B28" s="93">
        <v>424637</v>
      </c>
      <c r="C28" s="106">
        <v>0</v>
      </c>
      <c r="D28" s="100">
        <v>10</v>
      </c>
      <c r="E28" s="100">
        <v>10</v>
      </c>
      <c r="F28" s="100">
        <v>10</v>
      </c>
      <c r="G28" s="99">
        <v>10</v>
      </c>
      <c r="H28" s="95"/>
      <c r="I28" s="100">
        <v>10</v>
      </c>
      <c r="J28" s="100">
        <v>10</v>
      </c>
      <c r="K28" s="100">
        <v>10</v>
      </c>
      <c r="L28" s="100">
        <v>10</v>
      </c>
      <c r="M28" s="99"/>
    </row>
    <row r="29" spans="1:13" ht="18.75" customHeight="1" x14ac:dyDescent="0.3">
      <c r="A29" s="93">
        <v>28</v>
      </c>
      <c r="B29" s="93">
        <v>312637</v>
      </c>
      <c r="C29" s="103">
        <f>ROUND(SUM(D29:M29)/9,2)</f>
        <v>10</v>
      </c>
      <c r="D29" s="93">
        <v>10</v>
      </c>
      <c r="E29" s="93">
        <v>10</v>
      </c>
      <c r="F29" s="93">
        <v>10</v>
      </c>
      <c r="G29" s="93">
        <v>10</v>
      </c>
      <c r="H29" s="93">
        <v>10</v>
      </c>
      <c r="I29" s="93">
        <v>10</v>
      </c>
      <c r="J29" s="93">
        <v>10</v>
      </c>
      <c r="K29" s="93">
        <v>10</v>
      </c>
      <c r="L29" s="93">
        <v>10</v>
      </c>
      <c r="M29" s="104"/>
    </row>
    <row r="30" spans="1:13" ht="18.75" customHeight="1" x14ac:dyDescent="0.3">
      <c r="A30" s="93">
        <v>29</v>
      </c>
      <c r="B30" s="93">
        <v>424634</v>
      </c>
      <c r="C30" s="106">
        <v>0</v>
      </c>
      <c r="D30" s="99">
        <v>10</v>
      </c>
      <c r="E30" s="99">
        <v>10</v>
      </c>
      <c r="F30" s="99">
        <v>10</v>
      </c>
      <c r="G30" s="99">
        <v>10</v>
      </c>
      <c r="H30" s="99">
        <v>0</v>
      </c>
      <c r="I30" s="99">
        <v>10</v>
      </c>
      <c r="J30" s="99">
        <v>10</v>
      </c>
      <c r="K30" s="99">
        <v>10</v>
      </c>
      <c r="L30" s="99">
        <v>10</v>
      </c>
      <c r="M30" s="99"/>
    </row>
    <row r="31" spans="1:13" ht="18.75" customHeight="1" x14ac:dyDescent="0.3">
      <c r="A31" s="93">
        <v>30</v>
      </c>
      <c r="B31" s="93">
        <v>424655</v>
      </c>
      <c r="C31" s="106">
        <v>0</v>
      </c>
      <c r="D31" s="100">
        <v>10</v>
      </c>
      <c r="E31" s="100">
        <v>10</v>
      </c>
      <c r="F31" s="100">
        <v>10</v>
      </c>
      <c r="G31" s="100">
        <v>10</v>
      </c>
      <c r="H31" s="100">
        <v>7</v>
      </c>
      <c r="I31" s="100">
        <v>7</v>
      </c>
      <c r="J31" s="100">
        <v>7</v>
      </c>
      <c r="K31" s="100">
        <v>10</v>
      </c>
      <c r="L31" s="100">
        <v>10</v>
      </c>
      <c r="M31" s="99"/>
    </row>
    <row r="32" spans="1:13" ht="18.75" customHeight="1" x14ac:dyDescent="0.3">
      <c r="A32" s="93">
        <v>31</v>
      </c>
      <c r="B32" s="93">
        <v>424659</v>
      </c>
      <c r="C32" s="106">
        <v>0</v>
      </c>
      <c r="D32" s="99">
        <v>10</v>
      </c>
      <c r="E32" s="99">
        <v>10</v>
      </c>
      <c r="F32" s="99">
        <v>10</v>
      </c>
      <c r="G32" s="99">
        <v>10</v>
      </c>
      <c r="H32" s="99">
        <v>7</v>
      </c>
      <c r="I32" s="99">
        <v>10</v>
      </c>
      <c r="J32" s="99">
        <v>10</v>
      </c>
      <c r="K32" s="99">
        <v>10</v>
      </c>
      <c r="L32" s="99">
        <v>10</v>
      </c>
      <c r="M32" s="99"/>
    </row>
    <row r="33" spans="1:13" ht="18.75" customHeight="1" x14ac:dyDescent="0.3">
      <c r="A33" s="93">
        <v>32</v>
      </c>
      <c r="B33" s="93">
        <v>255010</v>
      </c>
      <c r="C33" s="103">
        <f>ROUND(SUM(D33:M33)/9,2)</f>
        <v>6.11</v>
      </c>
      <c r="D33" s="93">
        <v>10</v>
      </c>
      <c r="E33" s="93">
        <v>10</v>
      </c>
      <c r="F33" s="93">
        <v>10</v>
      </c>
      <c r="G33" s="93">
        <v>5</v>
      </c>
      <c r="H33" s="95"/>
      <c r="I33" s="93">
        <v>10</v>
      </c>
      <c r="J33" s="93">
        <v>10</v>
      </c>
      <c r="K33" s="93">
        <v>0</v>
      </c>
      <c r="L33" s="93">
        <v>0</v>
      </c>
      <c r="M33" s="104"/>
    </row>
    <row r="34" spans="1:13" ht="18.75" customHeight="1" x14ac:dyDescent="0.3">
      <c r="A34" s="93">
        <v>33</v>
      </c>
      <c r="B34" s="93">
        <v>424658</v>
      </c>
      <c r="C34" s="103">
        <f>ROUND(SUM(D34:G34,I34:L34)/9,2)</f>
        <v>8.89</v>
      </c>
      <c r="D34" s="93">
        <v>10</v>
      </c>
      <c r="E34" s="93">
        <v>10</v>
      </c>
      <c r="F34" s="93">
        <v>10</v>
      </c>
      <c r="G34" s="93">
        <v>10</v>
      </c>
      <c r="H34" s="100">
        <v>0</v>
      </c>
      <c r="I34" s="93">
        <v>10</v>
      </c>
      <c r="J34" s="93">
        <v>10</v>
      </c>
      <c r="K34" s="93">
        <v>10</v>
      </c>
      <c r="L34" s="93">
        <v>10</v>
      </c>
      <c r="M34" s="104"/>
    </row>
    <row r="35" spans="1:13" ht="18.75" customHeight="1" x14ac:dyDescent="0.3">
      <c r="A35" s="93">
        <v>34</v>
      </c>
      <c r="B35" s="93">
        <v>424647</v>
      </c>
      <c r="C35" s="103">
        <f>ROUND(SUM(D35:M35)/9,2)</f>
        <v>9.44</v>
      </c>
      <c r="D35" s="93">
        <v>10</v>
      </c>
      <c r="E35" s="93">
        <v>10</v>
      </c>
      <c r="F35" s="93">
        <v>10</v>
      </c>
      <c r="G35" s="93">
        <v>10</v>
      </c>
      <c r="H35" s="93">
        <v>9</v>
      </c>
      <c r="I35" s="93">
        <v>8</v>
      </c>
      <c r="J35" s="93">
        <v>8</v>
      </c>
      <c r="K35" s="93">
        <v>10</v>
      </c>
      <c r="L35" s="93">
        <v>10</v>
      </c>
      <c r="M35" s="104"/>
    </row>
    <row r="36" spans="1:13" ht="18.75" customHeight="1" x14ac:dyDescent="0.3">
      <c r="A36" s="93">
        <v>35</v>
      </c>
      <c r="B36" s="93">
        <v>343515</v>
      </c>
      <c r="C36" s="107"/>
      <c r="D36" s="95"/>
      <c r="E36" s="95"/>
      <c r="F36" s="95"/>
      <c r="G36" s="95"/>
      <c r="H36" s="95"/>
      <c r="I36" s="95"/>
      <c r="J36" s="95"/>
      <c r="K36" s="95"/>
      <c r="L36" s="95"/>
      <c r="M36" s="104"/>
    </row>
    <row r="37" spans="1:13" ht="18.75" customHeight="1" x14ac:dyDescent="0.3">
      <c r="A37" s="93">
        <v>36</v>
      </c>
      <c r="B37" s="93">
        <v>433931</v>
      </c>
      <c r="C37" s="103">
        <f>ROUND(SUM(D37:M37)/9,2)</f>
        <v>10</v>
      </c>
      <c r="D37" s="104">
        <v>10</v>
      </c>
      <c r="E37" s="104">
        <v>10</v>
      </c>
      <c r="F37" s="104">
        <v>10</v>
      </c>
      <c r="G37" s="104">
        <v>10</v>
      </c>
      <c r="H37" s="104">
        <v>10</v>
      </c>
      <c r="I37" s="104">
        <v>10</v>
      </c>
      <c r="J37" s="104">
        <v>10</v>
      </c>
      <c r="K37" s="104">
        <v>10</v>
      </c>
      <c r="L37" s="104">
        <v>10</v>
      </c>
      <c r="M37" s="104"/>
    </row>
    <row r="38" spans="1:13" ht="18.75" customHeight="1" x14ac:dyDescent="0.3">
      <c r="A38" s="93">
        <v>37</v>
      </c>
      <c r="B38" s="104"/>
      <c r="C38" s="107"/>
      <c r="D38" s="95"/>
      <c r="E38" s="95"/>
      <c r="F38" s="95"/>
      <c r="G38" s="95"/>
      <c r="H38" s="95"/>
      <c r="I38" s="95"/>
      <c r="J38" s="95"/>
      <c r="K38" s="95"/>
      <c r="L38" s="95"/>
      <c r="M38" s="104"/>
    </row>
    <row r="39" spans="1:13" ht="18.75" customHeight="1" x14ac:dyDescent="0.3">
      <c r="A39" s="93">
        <v>38</v>
      </c>
      <c r="B39" s="93">
        <v>415460</v>
      </c>
      <c r="C39" s="103">
        <f>ROUND(SUM(D39:M39)/9,2)</f>
        <v>10</v>
      </c>
      <c r="D39" s="104">
        <v>10</v>
      </c>
      <c r="E39" s="104">
        <v>10</v>
      </c>
      <c r="F39" s="104">
        <v>10</v>
      </c>
      <c r="G39" s="104">
        <v>10</v>
      </c>
      <c r="H39" s="104">
        <v>10</v>
      </c>
      <c r="I39" s="104">
        <v>10</v>
      </c>
      <c r="J39" s="104">
        <v>10</v>
      </c>
      <c r="K39" s="104">
        <v>10</v>
      </c>
      <c r="L39" s="104">
        <v>10</v>
      </c>
      <c r="M39" s="104"/>
    </row>
    <row r="40" spans="1:13" ht="18.75" customHeight="1" x14ac:dyDescent="0.3">
      <c r="A40" s="93">
        <v>39</v>
      </c>
      <c r="B40" s="93">
        <v>415465</v>
      </c>
      <c r="C40" s="106">
        <v>0</v>
      </c>
      <c r="D40" s="99">
        <v>10</v>
      </c>
      <c r="E40" s="99">
        <v>10</v>
      </c>
      <c r="F40" s="99">
        <v>10</v>
      </c>
      <c r="G40" s="99">
        <v>10</v>
      </c>
      <c r="H40" s="99">
        <v>10</v>
      </c>
      <c r="I40" s="99">
        <v>10</v>
      </c>
      <c r="J40" s="99">
        <v>10</v>
      </c>
      <c r="K40" s="99">
        <v>10</v>
      </c>
      <c r="L40" s="99">
        <v>10</v>
      </c>
      <c r="M40" s="99"/>
    </row>
    <row r="41" spans="1:13" ht="18.75" customHeight="1" x14ac:dyDescent="0.3">
      <c r="A41" s="93">
        <v>40</v>
      </c>
      <c r="B41" s="93">
        <v>390906</v>
      </c>
      <c r="C41" s="103">
        <f>ROUND(SUM(D41:M41)/9,2)</f>
        <v>9.44</v>
      </c>
      <c r="D41" s="104">
        <v>10</v>
      </c>
      <c r="E41" s="104">
        <v>10</v>
      </c>
      <c r="F41" s="104">
        <v>10</v>
      </c>
      <c r="G41" s="104">
        <v>10</v>
      </c>
      <c r="H41" s="104">
        <v>5</v>
      </c>
      <c r="I41" s="104">
        <v>10</v>
      </c>
      <c r="J41" s="104">
        <v>10</v>
      </c>
      <c r="K41" s="104">
        <v>10</v>
      </c>
      <c r="L41" s="104">
        <v>10</v>
      </c>
      <c r="M41" s="104"/>
    </row>
    <row r="42" spans="1:13" ht="18.75" customHeight="1" x14ac:dyDescent="0.3">
      <c r="A42" s="93">
        <v>41</v>
      </c>
      <c r="B42" s="93">
        <v>424663</v>
      </c>
      <c r="C42" s="107"/>
      <c r="D42" s="95"/>
      <c r="E42" s="95"/>
      <c r="F42" s="95"/>
      <c r="G42" s="95"/>
      <c r="H42" s="95"/>
      <c r="I42" s="95"/>
      <c r="J42" s="95"/>
      <c r="K42" s="95"/>
      <c r="L42" s="95"/>
      <c r="M42" s="104"/>
    </row>
    <row r="43" spans="1:13" ht="18.75" customHeight="1" x14ac:dyDescent="0.3">
      <c r="A43" s="93">
        <v>42</v>
      </c>
      <c r="B43" s="93">
        <v>902040</v>
      </c>
      <c r="C43" s="103">
        <f>ROUND(SUM(D43:G43,I43:K43)/9,2)</f>
        <v>7.78</v>
      </c>
      <c r="D43" s="93">
        <v>10</v>
      </c>
      <c r="E43" s="93">
        <v>10</v>
      </c>
      <c r="F43" s="93">
        <v>10</v>
      </c>
      <c r="G43" s="93">
        <v>10</v>
      </c>
      <c r="H43" s="100">
        <v>7</v>
      </c>
      <c r="I43" s="93">
        <v>10</v>
      </c>
      <c r="J43" s="93">
        <v>10</v>
      </c>
      <c r="K43" s="93">
        <v>10</v>
      </c>
      <c r="L43" s="100">
        <v>10</v>
      </c>
      <c r="M43" s="104"/>
    </row>
    <row r="44" spans="1:13" ht="18.75" customHeight="1" x14ac:dyDescent="0.3">
      <c r="A44" s="93">
        <v>43</v>
      </c>
      <c r="B44" s="93">
        <v>424640</v>
      </c>
      <c r="C44" s="103">
        <f t="shared" ref="C44:C49" si="1">ROUND(SUM(D44:M44)/9,2)</f>
        <v>6.67</v>
      </c>
      <c r="D44" s="93">
        <v>10</v>
      </c>
      <c r="E44" s="93">
        <v>10</v>
      </c>
      <c r="F44" s="93">
        <v>10</v>
      </c>
      <c r="G44" s="93">
        <v>10</v>
      </c>
      <c r="H44" s="93">
        <v>0</v>
      </c>
      <c r="I44" s="93">
        <v>10</v>
      </c>
      <c r="J44" s="93">
        <v>10</v>
      </c>
      <c r="K44" s="95"/>
      <c r="L44" s="95"/>
      <c r="M44" s="104"/>
    </row>
    <row r="45" spans="1:13" ht="18.75" customHeight="1" x14ac:dyDescent="0.3">
      <c r="A45" s="93">
        <v>44</v>
      </c>
      <c r="B45" s="93">
        <v>424650</v>
      </c>
      <c r="C45" s="103">
        <f t="shared" si="1"/>
        <v>10</v>
      </c>
      <c r="D45" s="104">
        <v>10</v>
      </c>
      <c r="E45" s="104">
        <v>10</v>
      </c>
      <c r="F45" s="104">
        <v>10</v>
      </c>
      <c r="G45" s="104">
        <v>10</v>
      </c>
      <c r="H45" s="104">
        <v>10</v>
      </c>
      <c r="I45" s="104">
        <v>10</v>
      </c>
      <c r="J45" s="104">
        <v>10</v>
      </c>
      <c r="K45" s="104">
        <v>10</v>
      </c>
      <c r="L45" s="104">
        <v>10</v>
      </c>
      <c r="M45" s="104"/>
    </row>
    <row r="46" spans="1:13" ht="18.75" customHeight="1" x14ac:dyDescent="0.3">
      <c r="A46" s="93">
        <v>45</v>
      </c>
      <c r="B46" s="93">
        <v>424657</v>
      </c>
      <c r="C46" s="103">
        <f t="shared" si="1"/>
        <v>9.89</v>
      </c>
      <c r="D46" s="104">
        <v>10</v>
      </c>
      <c r="E46" s="104">
        <v>10</v>
      </c>
      <c r="F46" s="104">
        <v>10</v>
      </c>
      <c r="G46" s="104">
        <v>10</v>
      </c>
      <c r="H46" s="104">
        <v>9</v>
      </c>
      <c r="I46" s="104">
        <v>10</v>
      </c>
      <c r="J46" s="104">
        <v>10</v>
      </c>
      <c r="K46" s="104">
        <v>10</v>
      </c>
      <c r="L46" s="104">
        <v>10</v>
      </c>
      <c r="M46" s="104"/>
    </row>
    <row r="47" spans="1:13" ht="18.75" customHeight="1" x14ac:dyDescent="0.3">
      <c r="A47" s="93">
        <v>46</v>
      </c>
      <c r="B47" s="93">
        <v>902057</v>
      </c>
      <c r="C47" s="103">
        <f t="shared" si="1"/>
        <v>10</v>
      </c>
      <c r="D47" s="93">
        <v>10</v>
      </c>
      <c r="E47" s="93">
        <v>10</v>
      </c>
      <c r="F47" s="93">
        <v>10</v>
      </c>
      <c r="G47" s="93">
        <v>10</v>
      </c>
      <c r="H47" s="93">
        <v>10</v>
      </c>
      <c r="I47" s="93">
        <v>10</v>
      </c>
      <c r="J47" s="93">
        <v>10</v>
      </c>
      <c r="K47" s="93">
        <v>10</v>
      </c>
      <c r="L47" s="93">
        <v>10</v>
      </c>
      <c r="M47" s="104"/>
    </row>
    <row r="48" spans="1:13" ht="18.75" customHeight="1" x14ac:dyDescent="0.3">
      <c r="A48" s="93">
        <v>47</v>
      </c>
      <c r="B48" s="93">
        <v>424662</v>
      </c>
      <c r="C48" s="103">
        <f t="shared" si="1"/>
        <v>10.33</v>
      </c>
      <c r="D48" s="104">
        <v>10</v>
      </c>
      <c r="E48" s="104">
        <v>10</v>
      </c>
      <c r="F48" s="104">
        <v>10</v>
      </c>
      <c r="G48" s="104">
        <v>10</v>
      </c>
      <c r="H48" s="104">
        <v>10</v>
      </c>
      <c r="I48" s="104">
        <v>8</v>
      </c>
      <c r="J48" s="104">
        <v>8</v>
      </c>
      <c r="K48" s="104">
        <v>10</v>
      </c>
      <c r="L48" s="104">
        <v>10</v>
      </c>
      <c r="M48" s="104">
        <v>7</v>
      </c>
    </row>
    <row r="49" spans="1:13" ht="18.75" customHeight="1" x14ac:dyDescent="0.3">
      <c r="A49" s="93">
        <v>48</v>
      </c>
      <c r="B49" s="93">
        <v>424645</v>
      </c>
      <c r="C49" s="103">
        <f t="shared" si="1"/>
        <v>10</v>
      </c>
      <c r="D49" s="93">
        <v>10</v>
      </c>
      <c r="E49" s="93">
        <v>10</v>
      </c>
      <c r="F49" s="93">
        <v>10</v>
      </c>
      <c r="G49" s="93">
        <v>10</v>
      </c>
      <c r="H49" s="93">
        <v>10</v>
      </c>
      <c r="I49" s="93">
        <v>10</v>
      </c>
      <c r="J49" s="93">
        <v>10</v>
      </c>
      <c r="K49" s="93">
        <v>10</v>
      </c>
      <c r="L49" s="93">
        <v>10</v>
      </c>
      <c r="M49" s="104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Promedios</vt:lpstr>
      <vt:lpstr>Tarea 1</vt:lpstr>
      <vt:lpstr>Tarea 2</vt:lpstr>
      <vt:lpstr>Tarea 3</vt:lpstr>
      <vt:lpstr>Tarea 4</vt:lpstr>
      <vt:lpstr>Tarea 5</vt:lpstr>
      <vt:lpstr>Tarea 6</vt:lpstr>
      <vt:lpstr>Tarea 7</vt:lpstr>
      <vt:lpstr>Tarea 8</vt:lpstr>
      <vt:lpstr>Tarea 9</vt:lpstr>
      <vt:lpstr>Tarea 10</vt:lpstr>
      <vt:lpstr>Tarea 11</vt:lpstr>
      <vt:lpstr>Tarea 12</vt:lpstr>
      <vt:lpstr>Tarea 13</vt:lpstr>
      <vt:lpstr>Tarea 14 </vt:lpstr>
      <vt:lpstr>Tarea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user-pc</cp:lastModifiedBy>
  <dcterms:modified xsi:type="dcterms:W3CDTF">2017-12-11T01:35:35Z</dcterms:modified>
</cp:coreProperties>
</file>